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_Fe statistics_2025\Iron Statistics\"/>
    </mc:Choice>
  </mc:AlternateContent>
  <xr:revisionPtr revIDLastSave="0" documentId="13_ncr:1_{AAA0C7FE-C4A8-4B5C-A0EC-2F038FD70DAA}" xr6:coauthVersionLast="47" xr6:coauthVersionMax="47" xr10:uidLastSave="{00000000-0000-0000-0000-000000000000}"/>
  <bookViews>
    <workbookView xWindow="-120" yWindow="-120" windowWidth="29040" windowHeight="15840" xr2:uid="{8BAEB60B-EF44-4340-874D-290EC183B4A5}"/>
  </bookViews>
  <sheets>
    <sheet name="Crude Iron Produc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7" i="1" l="1"/>
  <c r="E77" i="1"/>
  <c r="F77" i="1"/>
  <c r="G77" i="1"/>
  <c r="H77" i="1"/>
  <c r="I77" i="1"/>
  <c r="J77" i="1"/>
  <c r="K77" i="1"/>
  <c r="L77" i="1"/>
  <c r="L112" i="1" s="1"/>
  <c r="M77" i="1"/>
  <c r="N77" i="1"/>
  <c r="O77" i="1"/>
  <c r="P77" i="1"/>
  <c r="P112" i="1" s="1"/>
  <c r="Q77" i="1"/>
  <c r="C77" i="1"/>
  <c r="D60" i="1"/>
  <c r="E60" i="1"/>
  <c r="F60" i="1"/>
  <c r="G60" i="1"/>
  <c r="H60" i="1"/>
  <c r="I60" i="1"/>
  <c r="J60" i="1"/>
  <c r="K60" i="1"/>
  <c r="L60" i="1"/>
  <c r="M60" i="1"/>
  <c r="N60" i="1"/>
  <c r="O60" i="1"/>
  <c r="P60" i="1"/>
  <c r="Q60" i="1"/>
  <c r="C60" i="1"/>
  <c r="D42" i="1"/>
  <c r="E42" i="1"/>
  <c r="F42" i="1"/>
  <c r="F112" i="1" s="1"/>
  <c r="G42" i="1"/>
  <c r="H42" i="1"/>
  <c r="I42" i="1"/>
  <c r="J42" i="1"/>
  <c r="K42" i="1"/>
  <c r="L42" i="1"/>
  <c r="M42" i="1"/>
  <c r="N42" i="1"/>
  <c r="O42" i="1"/>
  <c r="P42" i="1"/>
  <c r="Q42" i="1"/>
  <c r="C42" i="1"/>
  <c r="D33" i="1"/>
  <c r="E33" i="1"/>
  <c r="F33" i="1"/>
  <c r="G33" i="1"/>
  <c r="H33" i="1"/>
  <c r="I33" i="1"/>
  <c r="J33" i="1"/>
  <c r="K33" i="1"/>
  <c r="L33" i="1"/>
  <c r="M33" i="1"/>
  <c r="N33" i="1"/>
  <c r="O33" i="1"/>
  <c r="P33" i="1"/>
  <c r="Q33" i="1"/>
  <c r="C33" i="1"/>
  <c r="D23" i="1"/>
  <c r="E23" i="1"/>
  <c r="F23" i="1"/>
  <c r="G23" i="1"/>
  <c r="J23" i="1"/>
  <c r="K23" i="1"/>
  <c r="L23" i="1"/>
  <c r="M23" i="1"/>
  <c r="N23" i="1"/>
  <c r="O23" i="1"/>
  <c r="P23" i="1"/>
  <c r="Q23" i="1"/>
  <c r="C23" i="1"/>
  <c r="D111" i="1"/>
  <c r="D112" i="1" s="1"/>
  <c r="E111" i="1"/>
  <c r="E112" i="1" s="1"/>
  <c r="F111" i="1"/>
  <c r="G111" i="1"/>
  <c r="G112" i="1" s="1"/>
  <c r="C111" i="1"/>
  <c r="C112" i="1" s="1"/>
  <c r="D108" i="1"/>
  <c r="E108" i="1"/>
  <c r="F108" i="1"/>
  <c r="G108" i="1"/>
  <c r="C108" i="1"/>
  <c r="H90" i="1"/>
  <c r="H112" i="1" s="1"/>
  <c r="I90" i="1"/>
  <c r="J90" i="1"/>
  <c r="J112" i="1" s="1"/>
  <c r="K90" i="1"/>
  <c r="K112" i="1" s="1"/>
  <c r="L90" i="1"/>
  <c r="M90" i="1"/>
  <c r="M112" i="1" s="1"/>
  <c r="N90" i="1"/>
  <c r="N112" i="1" s="1"/>
  <c r="O90" i="1"/>
  <c r="O112" i="1" s="1"/>
  <c r="P90" i="1"/>
  <c r="Q90" i="1"/>
  <c r="Q112" i="1" s="1"/>
  <c r="D90" i="1"/>
  <c r="E90" i="1"/>
  <c r="F90" i="1"/>
  <c r="G90" i="1"/>
  <c r="C90" i="1"/>
  <c r="E50" i="1"/>
  <c r="F50" i="1"/>
  <c r="G50" i="1"/>
  <c r="H50" i="1"/>
  <c r="I50" i="1"/>
  <c r="J50" i="1"/>
  <c r="K50" i="1"/>
  <c r="L50" i="1"/>
  <c r="M50" i="1"/>
  <c r="N50" i="1"/>
  <c r="O50" i="1"/>
  <c r="P50" i="1"/>
  <c r="Q50" i="1"/>
  <c r="D50" i="1"/>
  <c r="C50" i="1"/>
  <c r="H19" i="1"/>
  <c r="H18" i="1"/>
  <c r="H17" i="1"/>
  <c r="H16" i="1"/>
  <c r="H15" i="1"/>
  <c r="H14" i="1"/>
  <c r="H12" i="1"/>
  <c r="H11" i="1"/>
  <c r="H10" i="1"/>
  <c r="H9" i="1"/>
  <c r="H8" i="1"/>
  <c r="H7" i="1"/>
  <c r="I2" i="1"/>
  <c r="I23" i="1" s="1"/>
  <c r="H6" i="1"/>
  <c r="H5" i="1"/>
  <c r="H4" i="1"/>
  <c r="H3" i="1"/>
  <c r="H2" i="1"/>
  <c r="H23" i="1" s="1"/>
  <c r="I112" i="1" l="1"/>
</calcChain>
</file>

<file path=xl/sharedStrings.xml><?xml version="1.0" encoding="utf-8"?>
<sst xmlns="http://schemas.openxmlformats.org/spreadsheetml/2006/main" count="113" uniqueCount="113">
  <si>
    <t>Austria</t>
  </si>
  <si>
    <t>Belgium</t>
  </si>
  <si>
    <t>Bulgaria</t>
  </si>
  <si>
    <t>Croatia</t>
  </si>
  <si>
    <t>Germany</t>
  </si>
  <si>
    <t>Finland</t>
  </si>
  <si>
    <t>France</t>
  </si>
  <si>
    <t>Greece</t>
  </si>
  <si>
    <t>Hungary</t>
  </si>
  <si>
    <t>Italy</t>
  </si>
  <si>
    <t>Luxembourg</t>
  </si>
  <si>
    <t>Netherlands</t>
  </si>
  <si>
    <t>Poland</t>
  </si>
  <si>
    <t>Portugal</t>
  </si>
  <si>
    <t>Romania</t>
  </si>
  <si>
    <t>Slovenia</t>
  </si>
  <si>
    <t>Spain</t>
  </si>
  <si>
    <t>Sweden</t>
  </si>
  <si>
    <t>European Union (27)</t>
  </si>
  <si>
    <t>Albania (e)</t>
  </si>
  <si>
    <t>Bosnia-Herzegovina</t>
  </si>
  <si>
    <t>Macedonia</t>
  </si>
  <si>
    <t>Montenegro</t>
  </si>
  <si>
    <t>Norway</t>
  </si>
  <si>
    <t>Serbia</t>
  </si>
  <si>
    <t>Switzerland</t>
  </si>
  <si>
    <t>Türkiye</t>
  </si>
  <si>
    <t>Other Europe</t>
  </si>
  <si>
    <t>Azerbaijan</t>
  </si>
  <si>
    <t>Belarus</t>
  </si>
  <si>
    <t>Georgia</t>
  </si>
  <si>
    <t>Kazakhstan</t>
  </si>
  <si>
    <t>Moldova</t>
  </si>
  <si>
    <t>Russia</t>
  </si>
  <si>
    <t>Ukraine</t>
  </si>
  <si>
    <t>Uzbekistan</t>
  </si>
  <si>
    <t>Russia &amp; other CIS + Ukraine</t>
  </si>
  <si>
    <t>Canada</t>
  </si>
  <si>
    <t>Cuba</t>
  </si>
  <si>
    <t>El  Salvador</t>
  </si>
  <si>
    <t>Guatemala</t>
  </si>
  <si>
    <t>Mexico</t>
  </si>
  <si>
    <t>Trinidad and Tobago</t>
  </si>
  <si>
    <t>United States</t>
  </si>
  <si>
    <t>North America</t>
  </si>
  <si>
    <t>Argentina</t>
  </si>
  <si>
    <t>Brazil</t>
  </si>
  <si>
    <t>Chile</t>
  </si>
  <si>
    <t>Colombia</t>
  </si>
  <si>
    <t>Ecuador</t>
  </si>
  <si>
    <t>Paraguay</t>
  </si>
  <si>
    <t>Peru</t>
  </si>
  <si>
    <t>Uruguay</t>
  </si>
  <si>
    <t>Venezuela</t>
  </si>
  <si>
    <t>South America</t>
  </si>
  <si>
    <t>Algeria</t>
  </si>
  <si>
    <t>Angola (e)</t>
  </si>
  <si>
    <t>D.R. Congo (e)</t>
  </si>
  <si>
    <t>Egypt</t>
  </si>
  <si>
    <t>Ghana (e)</t>
  </si>
  <si>
    <t>Kenya (e)</t>
  </si>
  <si>
    <t>Libya</t>
  </si>
  <si>
    <t>Mauritania (e)</t>
  </si>
  <si>
    <t>Morocco</t>
  </si>
  <si>
    <t>Nigeria (e)</t>
  </si>
  <si>
    <t>South Africa</t>
  </si>
  <si>
    <t>Tanzania (e)</t>
  </si>
  <si>
    <t>Tunisia</t>
  </si>
  <si>
    <t>Uganda (e)</t>
  </si>
  <si>
    <t>Zambia (e)</t>
  </si>
  <si>
    <t>Zimbabwe (e)</t>
  </si>
  <si>
    <t>Africa</t>
  </si>
  <si>
    <t>Bahrain</t>
  </si>
  <si>
    <t>Iran</t>
  </si>
  <si>
    <t>Iraq</t>
  </si>
  <si>
    <t>Israel (e)</t>
  </si>
  <si>
    <t>Jordan</t>
  </si>
  <si>
    <t>Kuwait</t>
  </si>
  <si>
    <t>Oman</t>
  </si>
  <si>
    <t>Qatar</t>
  </si>
  <si>
    <t>Saudi Arabia (1)</t>
  </si>
  <si>
    <t>Syria (e)</t>
  </si>
  <si>
    <t>United Arab Emirates</t>
  </si>
  <si>
    <t>Yemen</t>
  </si>
  <si>
    <t>Middle East</t>
  </si>
  <si>
    <t>Bangladesh (e)</t>
  </si>
  <si>
    <t>China</t>
  </si>
  <si>
    <t>India</t>
  </si>
  <si>
    <t>Indonesia</t>
  </si>
  <si>
    <t>Japan</t>
  </si>
  <si>
    <t>D.P.R. Korea</t>
  </si>
  <si>
    <t>South Korea</t>
  </si>
  <si>
    <t>Malaysia</t>
  </si>
  <si>
    <t>Mongolia</t>
  </si>
  <si>
    <t>Myanmar (e)</t>
  </si>
  <si>
    <t>Pakistan</t>
  </si>
  <si>
    <t>Philippines</t>
  </si>
  <si>
    <t>Singapore</t>
  </si>
  <si>
    <t>Sri Lanka (e)</t>
  </si>
  <si>
    <t>Taiwan, China</t>
  </si>
  <si>
    <t>Thailand</t>
  </si>
  <si>
    <t>Viet Nam</t>
  </si>
  <si>
    <t>Asia</t>
  </si>
  <si>
    <t>Australia</t>
  </si>
  <si>
    <t>New Zealand</t>
  </si>
  <si>
    <t>Oceania</t>
  </si>
  <si>
    <t>World</t>
  </si>
  <si>
    <t>Czech Republic</t>
  </si>
  <si>
    <t>Latvia</t>
  </si>
  <si>
    <t>Slovak Republic</t>
  </si>
  <si>
    <t>United Kingdom *</t>
  </si>
  <si>
    <t xml:space="preserve">SOURCE: </t>
  </si>
  <si>
    <t>World Steel Association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</si>
</sst>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AC0CAD-380A-40FF-9EA0-5F601675A643}">
  <dimension ref="A1:Z115"/>
  <sheetViews>
    <sheetView tabSelected="1" topLeftCell="A98" workbookViewId="0">
      <selection activeCell="D117" sqref="D117"/>
    </sheetView>
  </sheetViews>
  <sheetFormatPr defaultRowHeight="15" x14ac:dyDescent="0.25"/>
  <cols>
    <col min="3" max="17" width="8.85546875" style="2"/>
    <col min="22" max="26" width="8.85546875" style="2"/>
  </cols>
  <sheetData>
    <row r="1" spans="1:17" x14ac:dyDescent="0.25">
      <c r="C1" s="4">
        <v>2009</v>
      </c>
      <c r="D1" s="4">
        <v>2010</v>
      </c>
      <c r="E1" s="4">
        <v>2011</v>
      </c>
      <c r="F1" s="4">
        <v>2012</v>
      </c>
      <c r="G1" s="4">
        <v>2013</v>
      </c>
      <c r="H1" s="4">
        <v>2014</v>
      </c>
      <c r="I1" s="4">
        <v>2015</v>
      </c>
      <c r="J1" s="4">
        <v>2016</v>
      </c>
      <c r="K1" s="4">
        <v>2017</v>
      </c>
      <c r="L1" s="4">
        <v>2018</v>
      </c>
      <c r="M1" s="4">
        <v>2019</v>
      </c>
      <c r="N1" s="4">
        <v>2020</v>
      </c>
      <c r="O1" s="4">
        <v>2021</v>
      </c>
      <c r="P1" s="4">
        <v>2022</v>
      </c>
      <c r="Q1" s="4">
        <v>2023</v>
      </c>
    </row>
    <row r="2" spans="1:17" x14ac:dyDescent="0.25">
      <c r="A2" t="s">
        <v>0</v>
      </c>
      <c r="C2" s="2">
        <v>5662</v>
      </c>
      <c r="D2" s="2">
        <v>7206</v>
      </c>
      <c r="E2" s="2">
        <v>7474</v>
      </c>
      <c r="F2" s="2">
        <v>7421</v>
      </c>
      <c r="G2" s="2">
        <v>7953</v>
      </c>
      <c r="H2" s="3">
        <f>7876</f>
        <v>7876</v>
      </c>
      <c r="I2" s="3">
        <f>7687</f>
        <v>7687</v>
      </c>
      <c r="J2" s="3">
        <v>7438</v>
      </c>
      <c r="K2" s="3">
        <v>8135</v>
      </c>
      <c r="L2" s="3">
        <v>6885</v>
      </c>
      <c r="M2" s="3">
        <v>7424</v>
      </c>
      <c r="N2" s="3">
        <v>6765</v>
      </c>
      <c r="O2" s="3">
        <v>7884</v>
      </c>
      <c r="P2" s="3">
        <v>7512</v>
      </c>
      <c r="Q2" s="3">
        <v>7133</v>
      </c>
    </row>
    <row r="3" spans="1:17" x14ac:dyDescent="0.25">
      <c r="A3" t="s">
        <v>1</v>
      </c>
      <c r="C3" s="2">
        <v>5635</v>
      </c>
      <c r="D3" s="2">
        <v>7973</v>
      </c>
      <c r="E3" s="2">
        <v>8026</v>
      </c>
      <c r="F3" s="2">
        <v>7301</v>
      </c>
      <c r="G3" s="2">
        <v>7127</v>
      </c>
      <c r="H3" s="3">
        <f>7331</f>
        <v>7331</v>
      </c>
      <c r="I3" s="3">
        <v>7257</v>
      </c>
      <c r="J3" s="3">
        <v>7687</v>
      </c>
      <c r="K3" s="3">
        <v>7842</v>
      </c>
      <c r="L3" s="3">
        <v>7980</v>
      </c>
      <c r="M3" s="3">
        <v>7760</v>
      </c>
      <c r="N3" s="3">
        <v>6119</v>
      </c>
      <c r="O3" s="3">
        <v>6909</v>
      </c>
      <c r="P3" s="3">
        <v>7030</v>
      </c>
      <c r="Q3" s="3">
        <v>5864</v>
      </c>
    </row>
    <row r="4" spans="1:17" x14ac:dyDescent="0.25">
      <c r="A4" t="s">
        <v>2</v>
      </c>
      <c r="C4" s="2">
        <v>726</v>
      </c>
      <c r="D4" s="2">
        <v>737</v>
      </c>
      <c r="E4" s="2">
        <v>835</v>
      </c>
      <c r="F4" s="2">
        <v>633</v>
      </c>
      <c r="G4" s="2">
        <v>523</v>
      </c>
      <c r="H4" s="3">
        <f>612</f>
        <v>612</v>
      </c>
      <c r="I4" s="3">
        <v>543</v>
      </c>
      <c r="J4" s="3">
        <v>527</v>
      </c>
      <c r="K4" s="3">
        <v>652</v>
      </c>
      <c r="L4" s="3">
        <v>666</v>
      </c>
      <c r="M4" s="3">
        <v>566</v>
      </c>
      <c r="N4" s="3">
        <v>484</v>
      </c>
      <c r="O4" s="3">
        <v>548</v>
      </c>
      <c r="P4" s="3">
        <v>482</v>
      </c>
      <c r="Q4" s="3">
        <v>489</v>
      </c>
    </row>
    <row r="5" spans="1:17" x14ac:dyDescent="0.25">
      <c r="A5" t="s">
        <v>3</v>
      </c>
      <c r="C5" s="2">
        <v>43</v>
      </c>
      <c r="D5" s="2">
        <v>95</v>
      </c>
      <c r="E5" s="2">
        <v>96</v>
      </c>
      <c r="F5" s="2">
        <v>1</v>
      </c>
      <c r="G5" s="2">
        <v>135</v>
      </c>
      <c r="H5" s="3">
        <f>167</f>
        <v>167</v>
      </c>
      <c r="I5" s="3">
        <v>122</v>
      </c>
      <c r="J5" s="3">
        <v>0</v>
      </c>
      <c r="K5" s="3">
        <v>0</v>
      </c>
      <c r="L5" s="3">
        <v>136</v>
      </c>
      <c r="M5" s="3">
        <v>69</v>
      </c>
      <c r="N5" s="3">
        <v>45</v>
      </c>
      <c r="O5" s="3">
        <v>185</v>
      </c>
      <c r="P5" s="3">
        <v>169</v>
      </c>
      <c r="Q5" s="3">
        <v>212</v>
      </c>
    </row>
    <row r="6" spans="1:17" ht="14.45" customHeight="1" x14ac:dyDescent="0.25">
      <c r="A6" t="s">
        <v>107</v>
      </c>
      <c r="C6" s="2">
        <v>4594</v>
      </c>
      <c r="D6" s="2">
        <v>5180</v>
      </c>
      <c r="E6" s="2">
        <v>5583</v>
      </c>
      <c r="F6" s="2">
        <v>5072</v>
      </c>
      <c r="G6" s="2">
        <v>5171</v>
      </c>
      <c r="H6" s="3">
        <f>5360</f>
        <v>5360</v>
      </c>
      <c r="I6" s="3">
        <v>5262</v>
      </c>
      <c r="J6" s="3">
        <v>5305</v>
      </c>
      <c r="K6" s="3">
        <v>4550</v>
      </c>
      <c r="L6" s="3">
        <v>4864</v>
      </c>
      <c r="M6" s="3">
        <v>4437</v>
      </c>
      <c r="N6" s="3">
        <v>4465</v>
      </c>
      <c r="O6" s="3">
        <v>4817</v>
      </c>
      <c r="P6" s="3">
        <v>4289</v>
      </c>
      <c r="Q6" s="3">
        <v>3384</v>
      </c>
    </row>
    <row r="7" spans="1:17" x14ac:dyDescent="0.25">
      <c r="A7" t="s">
        <v>4</v>
      </c>
      <c r="C7" s="2">
        <v>32670</v>
      </c>
      <c r="D7" s="2">
        <v>43830</v>
      </c>
      <c r="E7" s="2">
        <v>44284</v>
      </c>
      <c r="F7" s="2">
        <v>42661</v>
      </c>
      <c r="G7" s="2">
        <v>42645</v>
      </c>
      <c r="H7" s="3">
        <f>42943</f>
        <v>42943</v>
      </c>
      <c r="I7" s="3">
        <v>42676</v>
      </c>
      <c r="J7" s="3">
        <v>42080</v>
      </c>
      <c r="K7" s="3">
        <v>43297</v>
      </c>
      <c r="L7" s="3">
        <v>42435</v>
      </c>
      <c r="M7" s="3">
        <v>39627</v>
      </c>
      <c r="N7" s="3">
        <v>35680</v>
      </c>
      <c r="O7" s="3">
        <v>40241</v>
      </c>
      <c r="P7" s="3">
        <v>36860</v>
      </c>
      <c r="Q7" s="3">
        <v>35395</v>
      </c>
    </row>
    <row r="8" spans="1:17" x14ac:dyDescent="0.25">
      <c r="A8" t="s">
        <v>5</v>
      </c>
      <c r="C8" s="2">
        <v>3066</v>
      </c>
      <c r="D8" s="2">
        <v>4029</v>
      </c>
      <c r="E8" s="2">
        <v>3989</v>
      </c>
      <c r="F8" s="2">
        <v>3759</v>
      </c>
      <c r="G8" s="2">
        <v>3517</v>
      </c>
      <c r="H8" s="3">
        <f>3808</f>
        <v>3808</v>
      </c>
      <c r="I8" s="3">
        <v>3989</v>
      </c>
      <c r="J8" s="3">
        <v>4101</v>
      </c>
      <c r="K8" s="3">
        <v>4003</v>
      </c>
      <c r="L8" s="3">
        <v>4145</v>
      </c>
      <c r="M8" s="3">
        <v>3473</v>
      </c>
      <c r="N8" s="3">
        <v>3499</v>
      </c>
      <c r="O8" s="3">
        <v>4339</v>
      </c>
      <c r="P8" s="3">
        <v>3538</v>
      </c>
      <c r="Q8" s="3">
        <v>3811</v>
      </c>
    </row>
    <row r="9" spans="1:17" x14ac:dyDescent="0.25">
      <c r="A9" t="s">
        <v>6</v>
      </c>
      <c r="C9" s="2">
        <v>12840</v>
      </c>
      <c r="D9" s="2">
        <v>15414</v>
      </c>
      <c r="E9" s="2">
        <v>15780</v>
      </c>
      <c r="F9" s="2">
        <v>15609</v>
      </c>
      <c r="G9" s="2">
        <v>15685</v>
      </c>
      <c r="H9" s="3">
        <f>16143</f>
        <v>16143</v>
      </c>
      <c r="I9" s="3">
        <v>14984</v>
      </c>
      <c r="J9" s="3">
        <v>14413</v>
      </c>
      <c r="K9" s="3">
        <v>15505</v>
      </c>
      <c r="L9" s="3">
        <v>15387</v>
      </c>
      <c r="M9" s="3">
        <v>14450</v>
      </c>
      <c r="N9" s="3">
        <v>11596</v>
      </c>
      <c r="O9" s="3">
        <v>13947</v>
      </c>
      <c r="P9" s="3">
        <v>12119</v>
      </c>
      <c r="Q9" s="3">
        <v>9996</v>
      </c>
    </row>
    <row r="10" spans="1:17" x14ac:dyDescent="0.25">
      <c r="A10" t="s">
        <v>7</v>
      </c>
      <c r="C10" s="2">
        <v>2000</v>
      </c>
      <c r="D10" s="2">
        <v>1821</v>
      </c>
      <c r="E10" s="2">
        <v>1934</v>
      </c>
      <c r="F10" s="2">
        <v>1247</v>
      </c>
      <c r="G10" s="2">
        <v>1030</v>
      </c>
      <c r="H10" s="3">
        <f>1022</f>
        <v>1022</v>
      </c>
      <c r="I10" s="3">
        <v>910</v>
      </c>
      <c r="J10" s="3">
        <v>1158</v>
      </c>
      <c r="K10" s="3">
        <v>1359</v>
      </c>
      <c r="L10" s="3">
        <v>1467</v>
      </c>
      <c r="M10" s="3">
        <v>1350</v>
      </c>
      <c r="N10" s="3">
        <v>1408</v>
      </c>
      <c r="O10" s="3">
        <v>1498</v>
      </c>
      <c r="P10" s="3">
        <v>1543</v>
      </c>
      <c r="Q10" s="3">
        <v>1181</v>
      </c>
    </row>
    <row r="11" spans="1:17" x14ac:dyDescent="0.25">
      <c r="A11" t="s">
        <v>8</v>
      </c>
      <c r="C11" s="2">
        <v>1403</v>
      </c>
      <c r="D11" s="2">
        <v>1678</v>
      </c>
      <c r="E11" s="2">
        <v>1746</v>
      </c>
      <c r="F11" s="2">
        <v>1542</v>
      </c>
      <c r="G11" s="2">
        <v>883</v>
      </c>
      <c r="H11" s="3">
        <f>1152</f>
        <v>1152</v>
      </c>
      <c r="I11" s="3">
        <v>1675</v>
      </c>
      <c r="J11" s="3">
        <v>1274</v>
      </c>
      <c r="K11" s="3">
        <v>1901</v>
      </c>
      <c r="L11" s="3">
        <v>1989</v>
      </c>
      <c r="M11" s="3">
        <v>1769</v>
      </c>
      <c r="N11" s="3">
        <v>1513</v>
      </c>
      <c r="O11" s="3">
        <v>1100</v>
      </c>
      <c r="P11" s="3">
        <v>857</v>
      </c>
      <c r="Q11" s="3">
        <v>477</v>
      </c>
    </row>
    <row r="12" spans="1:17" x14ac:dyDescent="0.25">
      <c r="A12" t="s">
        <v>9</v>
      </c>
      <c r="C12" s="2">
        <v>19848</v>
      </c>
      <c r="D12" s="2">
        <v>25750</v>
      </c>
      <c r="E12" s="2">
        <v>28735</v>
      </c>
      <c r="F12" s="2">
        <v>27252</v>
      </c>
      <c r="G12" s="2">
        <v>24093</v>
      </c>
      <c r="H12" s="3">
        <f>23714</f>
        <v>23714</v>
      </c>
      <c r="I12" s="3">
        <v>21958</v>
      </c>
      <c r="J12" s="3">
        <v>23312</v>
      </c>
      <c r="K12" s="3">
        <v>24007</v>
      </c>
      <c r="L12" s="3">
        <v>24496</v>
      </c>
      <c r="M12" s="3">
        <v>23190</v>
      </c>
      <c r="N12" s="3">
        <v>20379</v>
      </c>
      <c r="O12" s="3">
        <v>24413</v>
      </c>
      <c r="P12" s="3">
        <v>21598</v>
      </c>
      <c r="Q12" s="3">
        <v>21056</v>
      </c>
    </row>
    <row r="13" spans="1:17" x14ac:dyDescent="0.25">
      <c r="A13" t="s">
        <v>108</v>
      </c>
      <c r="C13" s="2">
        <v>692</v>
      </c>
      <c r="D13" s="2">
        <v>655</v>
      </c>
      <c r="E13" s="2">
        <v>568</v>
      </c>
      <c r="F13" s="2">
        <v>805</v>
      </c>
      <c r="G13" s="2">
        <v>198</v>
      </c>
      <c r="H13" s="3"/>
      <c r="I13" s="3"/>
      <c r="J13" s="3"/>
      <c r="K13" s="3"/>
      <c r="L13" s="3"/>
      <c r="M13" s="3"/>
      <c r="N13" s="3"/>
      <c r="O13" s="3"/>
      <c r="P13" s="3"/>
      <c r="Q13" s="3"/>
    </row>
    <row r="14" spans="1:17" x14ac:dyDescent="0.25">
      <c r="A14" t="s">
        <v>10</v>
      </c>
      <c r="C14" s="2">
        <v>2141</v>
      </c>
      <c r="D14" s="2">
        <v>2548</v>
      </c>
      <c r="E14" s="2">
        <v>2521</v>
      </c>
      <c r="F14" s="2">
        <v>2208</v>
      </c>
      <c r="G14" s="2">
        <v>2090</v>
      </c>
      <c r="H14" s="3">
        <f>2193</f>
        <v>2193</v>
      </c>
      <c r="I14" s="3">
        <v>2127</v>
      </c>
      <c r="J14" s="3">
        <v>2175</v>
      </c>
      <c r="K14" s="3">
        <v>2172</v>
      </c>
      <c r="L14" s="3">
        <v>2228</v>
      </c>
      <c r="M14" s="3">
        <v>2119</v>
      </c>
      <c r="N14" s="3">
        <v>1886</v>
      </c>
      <c r="O14" s="3">
        <v>2073</v>
      </c>
      <c r="P14" s="3">
        <v>1875</v>
      </c>
      <c r="Q14" s="3">
        <v>1900</v>
      </c>
    </row>
    <row r="15" spans="1:17" x14ac:dyDescent="0.25">
      <c r="A15" t="s">
        <v>11</v>
      </c>
      <c r="C15" s="2">
        <v>5194</v>
      </c>
      <c r="D15" s="2">
        <v>6651</v>
      </c>
      <c r="E15" s="2">
        <v>6937</v>
      </c>
      <c r="F15" s="2">
        <v>6879</v>
      </c>
      <c r="G15" s="2">
        <v>6713</v>
      </c>
      <c r="H15" s="3">
        <f>6964</f>
        <v>6964</v>
      </c>
      <c r="I15" s="3">
        <v>6995</v>
      </c>
      <c r="J15" s="3">
        <v>6917</v>
      </c>
      <c r="K15" s="3">
        <v>6781</v>
      </c>
      <c r="L15" s="3">
        <v>6813</v>
      </c>
      <c r="M15" s="3">
        <v>6657</v>
      </c>
      <c r="N15" s="3">
        <v>6054</v>
      </c>
      <c r="O15" s="3">
        <v>6620</v>
      </c>
      <c r="P15" s="3">
        <v>6143</v>
      </c>
      <c r="Q15" s="3">
        <v>4676</v>
      </c>
    </row>
    <row r="16" spans="1:17" x14ac:dyDescent="0.25">
      <c r="A16" t="s">
        <v>12</v>
      </c>
      <c r="C16" s="2">
        <v>7128</v>
      </c>
      <c r="D16" s="2">
        <v>7993</v>
      </c>
      <c r="E16" s="2">
        <v>8779</v>
      </c>
      <c r="F16" s="2">
        <v>8366</v>
      </c>
      <c r="G16" s="2">
        <v>7950</v>
      </c>
      <c r="H16" s="3">
        <f>8558</f>
        <v>8558</v>
      </c>
      <c r="I16" s="3">
        <v>9198</v>
      </c>
      <c r="J16" s="3">
        <v>9001</v>
      </c>
      <c r="K16" s="3">
        <v>10332</v>
      </c>
      <c r="L16" s="3">
        <v>10167</v>
      </c>
      <c r="M16" s="3">
        <v>8956</v>
      </c>
      <c r="N16" s="3">
        <v>7856</v>
      </c>
      <c r="O16" s="3">
        <v>8454</v>
      </c>
      <c r="P16" s="3">
        <v>7407</v>
      </c>
      <c r="Q16" s="3">
        <v>6428</v>
      </c>
    </row>
    <row r="17" spans="1:17" x14ac:dyDescent="0.25">
      <c r="A17" t="s">
        <v>13</v>
      </c>
      <c r="C17" s="2">
        <v>1614</v>
      </c>
      <c r="D17" s="2">
        <v>1543</v>
      </c>
      <c r="E17" s="2">
        <v>1942</v>
      </c>
      <c r="F17" s="2">
        <v>1960</v>
      </c>
      <c r="G17" s="2">
        <v>2050</v>
      </c>
      <c r="H17" s="3">
        <f>2070</f>
        <v>2070</v>
      </c>
      <c r="I17" s="3">
        <v>2030</v>
      </c>
      <c r="J17" s="3">
        <v>2010</v>
      </c>
      <c r="K17" s="3">
        <v>2076</v>
      </c>
      <c r="L17" s="3">
        <v>2215</v>
      </c>
      <c r="M17" s="3">
        <v>2033</v>
      </c>
      <c r="N17" s="3">
        <v>2203</v>
      </c>
      <c r="O17" s="3">
        <v>1953</v>
      </c>
      <c r="P17" s="3">
        <v>1855</v>
      </c>
      <c r="Q17" s="3">
        <v>2040</v>
      </c>
    </row>
    <row r="18" spans="1:17" x14ac:dyDescent="0.25">
      <c r="A18" t="s">
        <v>14</v>
      </c>
      <c r="C18" s="2">
        <v>2761</v>
      </c>
      <c r="D18" s="2">
        <v>3721</v>
      </c>
      <c r="E18" s="2">
        <v>3828</v>
      </c>
      <c r="F18" s="2">
        <v>3292</v>
      </c>
      <c r="G18" s="2">
        <v>2985</v>
      </c>
      <c r="H18" s="3">
        <f>3158</f>
        <v>3158</v>
      </c>
      <c r="I18" s="3">
        <v>3352</v>
      </c>
      <c r="J18" s="3">
        <v>3276</v>
      </c>
      <c r="K18" s="3">
        <v>3361</v>
      </c>
      <c r="L18" s="3">
        <v>3550</v>
      </c>
      <c r="M18" s="3">
        <v>3448</v>
      </c>
      <c r="N18" s="3">
        <v>2790</v>
      </c>
      <c r="O18" s="3">
        <v>3375</v>
      </c>
      <c r="P18" s="3">
        <v>2625</v>
      </c>
      <c r="Q18" s="3">
        <v>1622</v>
      </c>
    </row>
    <row r="19" spans="1:17" x14ac:dyDescent="0.25">
      <c r="A19" t="s">
        <v>109</v>
      </c>
      <c r="C19" s="2">
        <v>3747</v>
      </c>
      <c r="D19" s="2">
        <v>4583</v>
      </c>
      <c r="E19" s="2">
        <v>4236</v>
      </c>
      <c r="F19" s="2">
        <v>4403</v>
      </c>
      <c r="G19" s="2">
        <v>4511</v>
      </c>
      <c r="H19" s="3">
        <f>4705</f>
        <v>4705</v>
      </c>
      <c r="I19" s="3">
        <v>4562</v>
      </c>
      <c r="J19" s="3">
        <v>4808</v>
      </c>
      <c r="K19" s="3">
        <v>4974</v>
      </c>
      <c r="L19" s="3">
        <v>4947</v>
      </c>
      <c r="M19" s="3">
        <v>3931</v>
      </c>
      <c r="N19" s="3">
        <v>3444</v>
      </c>
      <c r="O19" s="3">
        <v>4863</v>
      </c>
      <c r="P19" s="3">
        <v>3872</v>
      </c>
      <c r="Q19" s="3">
        <v>4377</v>
      </c>
    </row>
    <row r="20" spans="1:17" ht="14.45" customHeight="1" x14ac:dyDescent="0.25">
      <c r="A20" t="s">
        <v>15</v>
      </c>
      <c r="C20" s="2">
        <v>430</v>
      </c>
      <c r="D20" s="2">
        <v>606</v>
      </c>
      <c r="E20" s="2">
        <v>648</v>
      </c>
      <c r="F20" s="2">
        <v>632</v>
      </c>
      <c r="G20" s="2">
        <v>618</v>
      </c>
      <c r="H20" s="3">
        <v>615</v>
      </c>
      <c r="I20" s="3">
        <v>604</v>
      </c>
      <c r="J20" s="3">
        <v>613</v>
      </c>
      <c r="K20" s="3">
        <v>648</v>
      </c>
      <c r="L20" s="3">
        <v>654</v>
      </c>
      <c r="M20" s="3">
        <v>623</v>
      </c>
      <c r="N20" s="3">
        <v>585</v>
      </c>
      <c r="O20" s="3">
        <v>662</v>
      </c>
      <c r="P20" s="3">
        <v>601</v>
      </c>
      <c r="Q20" s="3">
        <v>526</v>
      </c>
    </row>
    <row r="21" spans="1:17" x14ac:dyDescent="0.25">
      <c r="A21" t="s">
        <v>16</v>
      </c>
      <c r="C21" s="2">
        <v>14358</v>
      </c>
      <c r="D21" s="2">
        <v>16343</v>
      </c>
      <c r="E21" s="2">
        <v>15504</v>
      </c>
      <c r="F21" s="2">
        <v>13639</v>
      </c>
      <c r="G21" s="2">
        <v>14252</v>
      </c>
      <c r="H21" s="3">
        <v>14249</v>
      </c>
      <c r="I21" s="3">
        <v>14845</v>
      </c>
      <c r="J21" s="3">
        <v>13616</v>
      </c>
      <c r="K21" s="3">
        <v>14441</v>
      </c>
      <c r="L21" s="3">
        <v>14320</v>
      </c>
      <c r="M21" s="3">
        <v>13588</v>
      </c>
      <c r="N21" s="3">
        <v>10998</v>
      </c>
      <c r="O21" s="3">
        <v>14205</v>
      </c>
      <c r="P21" s="3">
        <v>11573</v>
      </c>
      <c r="Q21" s="3">
        <v>11445</v>
      </c>
    </row>
    <row r="22" spans="1:17" x14ac:dyDescent="0.25">
      <c r="A22" t="s">
        <v>17</v>
      </c>
      <c r="C22" s="2">
        <v>2804</v>
      </c>
      <c r="D22" s="2">
        <v>4846</v>
      </c>
      <c r="E22" s="2">
        <v>4867</v>
      </c>
      <c r="F22" s="2">
        <v>4326</v>
      </c>
      <c r="G22" s="2">
        <v>4404</v>
      </c>
      <c r="H22" s="3">
        <v>4539</v>
      </c>
      <c r="I22" s="3">
        <v>4557</v>
      </c>
      <c r="J22" s="3">
        <v>4817</v>
      </c>
      <c r="K22" s="3">
        <v>4926</v>
      </c>
      <c r="L22" s="3">
        <v>4654</v>
      </c>
      <c r="M22" s="3">
        <v>4721</v>
      </c>
      <c r="N22" s="3">
        <v>4409</v>
      </c>
      <c r="O22" s="3">
        <v>4678</v>
      </c>
      <c r="P22" s="3">
        <v>4404</v>
      </c>
      <c r="Q22" s="3">
        <v>4258</v>
      </c>
    </row>
    <row r="23" spans="1:17" x14ac:dyDescent="0.25">
      <c r="A23" s="1" t="s">
        <v>18</v>
      </c>
      <c r="C23" s="2">
        <f>SUM(C2:C22)</f>
        <v>129356</v>
      </c>
      <c r="D23" s="2">
        <f t="shared" ref="D23:Q23" si="0">SUM(D2:D22)</f>
        <v>163202</v>
      </c>
      <c r="E23" s="2">
        <f t="shared" si="0"/>
        <v>168312</v>
      </c>
      <c r="F23" s="2">
        <f t="shared" si="0"/>
        <v>159008</v>
      </c>
      <c r="G23" s="2">
        <f t="shared" si="0"/>
        <v>154533</v>
      </c>
      <c r="H23" s="2">
        <f t="shared" si="0"/>
        <v>157179</v>
      </c>
      <c r="I23" s="2">
        <f t="shared" si="0"/>
        <v>155333</v>
      </c>
      <c r="J23" s="2">
        <f t="shared" si="0"/>
        <v>154528</v>
      </c>
      <c r="K23" s="2">
        <f t="shared" si="0"/>
        <v>160962</v>
      </c>
      <c r="L23" s="2">
        <f t="shared" si="0"/>
        <v>159998</v>
      </c>
      <c r="M23" s="2">
        <f t="shared" si="0"/>
        <v>150191</v>
      </c>
      <c r="N23" s="2">
        <f t="shared" si="0"/>
        <v>132178</v>
      </c>
      <c r="O23" s="2">
        <f t="shared" si="0"/>
        <v>152764</v>
      </c>
      <c r="P23" s="2">
        <f t="shared" si="0"/>
        <v>136352</v>
      </c>
      <c r="Q23" s="2">
        <f t="shared" si="0"/>
        <v>126270</v>
      </c>
    </row>
    <row r="24" spans="1:17" ht="14.45" customHeight="1" x14ac:dyDescent="0.25">
      <c r="A24" t="s">
        <v>19</v>
      </c>
      <c r="C24" s="2">
        <v>221</v>
      </c>
      <c r="D24" s="2">
        <v>390</v>
      </c>
      <c r="E24" s="2">
        <v>464</v>
      </c>
      <c r="F24" s="2">
        <v>500</v>
      </c>
      <c r="G24" s="2">
        <v>550</v>
      </c>
      <c r="H24" s="3">
        <v>560</v>
      </c>
      <c r="I24" s="3">
        <v>150</v>
      </c>
      <c r="J24" s="3">
        <v>50</v>
      </c>
      <c r="K24" s="3"/>
      <c r="L24" s="3"/>
      <c r="M24" s="3"/>
      <c r="N24" s="3"/>
      <c r="O24" s="3"/>
      <c r="P24" s="3"/>
      <c r="Q24" s="3"/>
    </row>
    <row r="25" spans="1:17" x14ac:dyDescent="0.25">
      <c r="A25" t="s">
        <v>20</v>
      </c>
      <c r="C25" s="2">
        <v>519</v>
      </c>
      <c r="D25" s="2">
        <v>592</v>
      </c>
      <c r="E25" s="2">
        <v>649</v>
      </c>
      <c r="F25" s="2">
        <v>700</v>
      </c>
      <c r="G25" s="2">
        <v>722</v>
      </c>
      <c r="H25" s="3">
        <v>793</v>
      </c>
      <c r="I25" s="3">
        <v>819</v>
      </c>
      <c r="J25" s="3">
        <v>806</v>
      </c>
      <c r="K25" s="3">
        <v>756</v>
      </c>
      <c r="L25" s="3">
        <v>695</v>
      </c>
      <c r="M25" s="3">
        <v>801</v>
      </c>
      <c r="N25" s="3">
        <v>759</v>
      </c>
      <c r="O25" s="3">
        <v>775</v>
      </c>
      <c r="P25" s="3">
        <v>653</v>
      </c>
      <c r="Q25" s="3">
        <v>620</v>
      </c>
    </row>
    <row r="26" spans="1:17" x14ac:dyDescent="0.25">
      <c r="A26" t="s">
        <v>21</v>
      </c>
      <c r="C26" s="2">
        <v>270</v>
      </c>
      <c r="D26" s="2">
        <v>292</v>
      </c>
      <c r="E26" s="2">
        <v>386</v>
      </c>
      <c r="F26" s="2">
        <v>217</v>
      </c>
      <c r="G26" s="2">
        <v>100</v>
      </c>
      <c r="H26" s="3">
        <v>188</v>
      </c>
      <c r="I26" s="3">
        <v>121</v>
      </c>
      <c r="J26" s="3">
        <v>169</v>
      </c>
      <c r="K26" s="3">
        <v>273</v>
      </c>
      <c r="L26" s="3">
        <v>266</v>
      </c>
      <c r="M26" s="3">
        <v>239</v>
      </c>
      <c r="N26" s="3">
        <v>180</v>
      </c>
      <c r="O26" s="3">
        <v>315</v>
      </c>
      <c r="P26" s="3">
        <v>248</v>
      </c>
      <c r="Q26" s="3">
        <v>296</v>
      </c>
    </row>
    <row r="27" spans="1:17" x14ac:dyDescent="0.25">
      <c r="A27" t="s">
        <v>22</v>
      </c>
      <c r="C27" s="2">
        <v>130</v>
      </c>
      <c r="D27" s="2">
        <v>130</v>
      </c>
      <c r="E27" s="2">
        <v>140</v>
      </c>
      <c r="F27" s="2">
        <v>120</v>
      </c>
      <c r="G27" s="2">
        <v>70</v>
      </c>
      <c r="H27" s="3"/>
      <c r="I27" s="3">
        <v>37</v>
      </c>
      <c r="J27" s="3">
        <v>26</v>
      </c>
      <c r="K27" s="3">
        <v>28</v>
      </c>
      <c r="L27" s="3">
        <v>27</v>
      </c>
      <c r="M27" s="3">
        <v>24</v>
      </c>
      <c r="N27" s="3">
        <v>19</v>
      </c>
      <c r="O27" s="3">
        <v>3</v>
      </c>
      <c r="P27" s="3"/>
      <c r="Q27" s="3"/>
    </row>
    <row r="28" spans="1:17" x14ac:dyDescent="0.25">
      <c r="A28" t="s">
        <v>23</v>
      </c>
      <c r="C28" s="2">
        <v>595</v>
      </c>
      <c r="D28" s="2">
        <v>530</v>
      </c>
      <c r="E28" s="2">
        <v>610</v>
      </c>
      <c r="F28" s="2">
        <v>700</v>
      </c>
      <c r="G28" s="2">
        <v>605</v>
      </c>
      <c r="H28" s="3">
        <v>600</v>
      </c>
      <c r="I28" s="3">
        <v>590</v>
      </c>
      <c r="J28" s="3">
        <v>620</v>
      </c>
      <c r="K28" s="3">
        <v>603</v>
      </c>
      <c r="L28" s="3">
        <v>575</v>
      </c>
      <c r="M28" s="3">
        <v>621</v>
      </c>
      <c r="N28" s="3">
        <v>624</v>
      </c>
      <c r="O28" s="3">
        <v>622</v>
      </c>
      <c r="P28" s="3">
        <v>704</v>
      </c>
      <c r="Q28" s="3">
        <v>690</v>
      </c>
    </row>
    <row r="29" spans="1:17" x14ac:dyDescent="0.25">
      <c r="A29" t="s">
        <v>24</v>
      </c>
      <c r="C29" s="2">
        <v>1061</v>
      </c>
      <c r="D29" s="2">
        <v>1254</v>
      </c>
      <c r="E29" s="2">
        <v>1324</v>
      </c>
      <c r="F29" s="2">
        <v>346</v>
      </c>
      <c r="G29" s="2">
        <v>396</v>
      </c>
      <c r="H29" s="3">
        <v>583</v>
      </c>
      <c r="I29" s="3">
        <v>955</v>
      </c>
      <c r="J29" s="3">
        <v>1173</v>
      </c>
      <c r="K29" s="3">
        <v>1477</v>
      </c>
      <c r="L29" s="3">
        <v>1973</v>
      </c>
      <c r="M29" s="3">
        <v>1929</v>
      </c>
      <c r="N29" s="3">
        <v>1456</v>
      </c>
      <c r="O29" s="3">
        <v>1667</v>
      </c>
      <c r="P29" s="3">
        <v>1674</v>
      </c>
      <c r="Q29" s="3">
        <v>1454</v>
      </c>
    </row>
    <row r="30" spans="1:17" x14ac:dyDescent="0.25">
      <c r="A30" t="s">
        <v>25</v>
      </c>
      <c r="C30" s="2">
        <v>934</v>
      </c>
      <c r="D30" s="2">
        <v>1320</v>
      </c>
      <c r="E30" s="2">
        <v>1400</v>
      </c>
      <c r="F30" s="2">
        <v>1450</v>
      </c>
      <c r="G30" s="2">
        <v>1530</v>
      </c>
      <c r="H30" s="3">
        <v>1475</v>
      </c>
      <c r="I30" s="3">
        <v>1475</v>
      </c>
      <c r="J30" s="3">
        <v>1500</v>
      </c>
      <c r="K30" s="3">
        <v>1525</v>
      </c>
      <c r="L30" s="3">
        <v>1550</v>
      </c>
      <c r="M30" s="3">
        <v>1325</v>
      </c>
      <c r="N30" s="3">
        <v>1175</v>
      </c>
      <c r="O30" s="3">
        <v>1291</v>
      </c>
      <c r="P30" s="3">
        <v>1206</v>
      </c>
      <c r="Q30" s="3">
        <v>1200</v>
      </c>
    </row>
    <row r="31" spans="1:17" x14ac:dyDescent="0.25">
      <c r="A31" t="s">
        <v>26</v>
      </c>
      <c r="C31" s="2">
        <v>25304</v>
      </c>
      <c r="D31" s="2">
        <v>29143</v>
      </c>
      <c r="E31" s="2">
        <v>34107</v>
      </c>
      <c r="F31" s="2">
        <v>35885</v>
      </c>
      <c r="G31" s="2">
        <v>34654</v>
      </c>
      <c r="H31" s="3">
        <v>34035</v>
      </c>
      <c r="I31" s="3">
        <v>31517</v>
      </c>
      <c r="J31" s="3">
        <v>33163</v>
      </c>
      <c r="K31" s="3">
        <v>37524</v>
      </c>
      <c r="L31" s="3">
        <v>37312</v>
      </c>
      <c r="M31" s="3">
        <v>33743</v>
      </c>
      <c r="N31" s="3">
        <v>35810</v>
      </c>
      <c r="O31" s="3">
        <v>40360</v>
      </c>
      <c r="P31" s="3">
        <v>35134</v>
      </c>
      <c r="Q31" s="3">
        <v>33714</v>
      </c>
    </row>
    <row r="32" spans="1:17" x14ac:dyDescent="0.25">
      <c r="A32" t="s">
        <v>110</v>
      </c>
      <c r="C32" s="2">
        <v>10074</v>
      </c>
      <c r="D32" s="2">
        <v>9708</v>
      </c>
      <c r="E32" s="2">
        <v>9478</v>
      </c>
      <c r="F32" s="2">
        <v>9579</v>
      </c>
      <c r="G32" s="2">
        <v>11858</v>
      </c>
      <c r="H32" s="3">
        <v>12033</v>
      </c>
      <c r="I32" s="3">
        <v>10907</v>
      </c>
      <c r="J32" s="3">
        <v>7635</v>
      </c>
      <c r="K32" s="3">
        <v>7491</v>
      </c>
      <c r="L32" s="3">
        <v>7268</v>
      </c>
      <c r="M32" s="3">
        <v>7218</v>
      </c>
      <c r="N32" s="3">
        <v>7086</v>
      </c>
      <c r="O32" s="3">
        <v>7222</v>
      </c>
      <c r="P32" s="3">
        <v>5963</v>
      </c>
      <c r="Q32" s="3">
        <v>5617</v>
      </c>
    </row>
    <row r="33" spans="1:17" x14ac:dyDescent="0.25">
      <c r="A33" s="1" t="s">
        <v>27</v>
      </c>
      <c r="C33" s="2">
        <f>SUM(C24:C32)</f>
        <v>39108</v>
      </c>
      <c r="D33" s="2">
        <f t="shared" ref="D33:Q33" si="1">SUM(D24:D32)</f>
        <v>43359</v>
      </c>
      <c r="E33" s="2">
        <f t="shared" si="1"/>
        <v>48558</v>
      </c>
      <c r="F33" s="2">
        <f t="shared" si="1"/>
        <v>49497</v>
      </c>
      <c r="G33" s="2">
        <f t="shared" si="1"/>
        <v>50485</v>
      </c>
      <c r="H33" s="2">
        <f t="shared" si="1"/>
        <v>50267</v>
      </c>
      <c r="I33" s="2">
        <f t="shared" si="1"/>
        <v>46571</v>
      </c>
      <c r="J33" s="2">
        <f t="shared" si="1"/>
        <v>45142</v>
      </c>
      <c r="K33" s="2">
        <f t="shared" si="1"/>
        <v>49677</v>
      </c>
      <c r="L33" s="2">
        <f t="shared" si="1"/>
        <v>49666</v>
      </c>
      <c r="M33" s="2">
        <f t="shared" si="1"/>
        <v>45900</v>
      </c>
      <c r="N33" s="2">
        <f t="shared" si="1"/>
        <v>47109</v>
      </c>
      <c r="O33" s="2">
        <f t="shared" si="1"/>
        <v>52255</v>
      </c>
      <c r="P33" s="2">
        <f t="shared" si="1"/>
        <v>45582</v>
      </c>
      <c r="Q33" s="2">
        <f t="shared" si="1"/>
        <v>43591</v>
      </c>
    </row>
    <row r="34" spans="1:17" x14ac:dyDescent="0.25">
      <c r="A34" t="s">
        <v>28</v>
      </c>
      <c r="C34" s="2">
        <v>120</v>
      </c>
      <c r="D34" s="2">
        <v>120</v>
      </c>
      <c r="E34" s="2">
        <v>120</v>
      </c>
      <c r="F34" s="2">
        <v>120</v>
      </c>
      <c r="G34" s="2">
        <v>173</v>
      </c>
      <c r="H34" s="3">
        <v>180</v>
      </c>
      <c r="I34" s="3">
        <v>180</v>
      </c>
      <c r="J34" s="3">
        <v>180</v>
      </c>
      <c r="K34" s="3">
        <v>180</v>
      </c>
      <c r="L34" s="3">
        <v>200</v>
      </c>
      <c r="M34" s="3">
        <v>200</v>
      </c>
      <c r="N34" s="3">
        <v>200</v>
      </c>
      <c r="O34" s="3">
        <v>286</v>
      </c>
      <c r="P34" s="3">
        <v>359</v>
      </c>
      <c r="Q34" s="3">
        <v>349</v>
      </c>
    </row>
    <row r="35" spans="1:17" x14ac:dyDescent="0.25">
      <c r="A35" t="s">
        <v>29</v>
      </c>
      <c r="C35" s="2">
        <v>2417</v>
      </c>
      <c r="D35" s="2">
        <v>2530</v>
      </c>
      <c r="E35" s="2">
        <v>2614</v>
      </c>
      <c r="F35" s="2">
        <v>2687</v>
      </c>
      <c r="G35" s="2">
        <v>2245</v>
      </c>
      <c r="H35" s="3">
        <v>2513</v>
      </c>
      <c r="I35" s="3">
        <v>2510</v>
      </c>
      <c r="J35" s="3">
        <v>2188</v>
      </c>
      <c r="K35" s="3">
        <v>2343</v>
      </c>
      <c r="L35" s="3">
        <v>2471</v>
      </c>
      <c r="M35" s="3">
        <v>2621</v>
      </c>
      <c r="N35" s="3">
        <v>2482</v>
      </c>
      <c r="O35" s="3">
        <v>2481</v>
      </c>
      <c r="P35" s="3">
        <v>2070</v>
      </c>
      <c r="Q35" s="3">
        <v>2300</v>
      </c>
    </row>
    <row r="36" spans="1:17" x14ac:dyDescent="0.25">
      <c r="A36" t="s">
        <v>30</v>
      </c>
      <c r="H36" s="3"/>
      <c r="I36" s="3"/>
      <c r="J36" s="3"/>
      <c r="K36" s="3">
        <v>100</v>
      </c>
      <c r="L36" s="3">
        <v>100</v>
      </c>
      <c r="M36" s="3">
        <v>132</v>
      </c>
      <c r="N36" s="3">
        <v>134</v>
      </c>
      <c r="O36" s="3">
        <v>136</v>
      </c>
      <c r="P36" s="3">
        <v>153</v>
      </c>
      <c r="Q36" s="3">
        <v>128</v>
      </c>
    </row>
    <row r="37" spans="1:17" x14ac:dyDescent="0.25">
      <c r="A37" t="s">
        <v>31</v>
      </c>
      <c r="C37" s="2">
        <v>4146</v>
      </c>
      <c r="D37" s="2">
        <v>4220</v>
      </c>
      <c r="E37" s="2">
        <v>4699</v>
      </c>
      <c r="F37" s="2">
        <v>3676</v>
      </c>
      <c r="G37" s="2">
        <v>3275</v>
      </c>
      <c r="H37" s="3">
        <v>3681</v>
      </c>
      <c r="I37" s="3">
        <v>3910</v>
      </c>
      <c r="J37" s="3">
        <v>4289</v>
      </c>
      <c r="K37" s="3">
        <v>4641</v>
      </c>
      <c r="L37" s="3">
        <v>3966</v>
      </c>
      <c r="M37" s="3">
        <v>4134</v>
      </c>
      <c r="N37" s="3">
        <v>3892</v>
      </c>
      <c r="O37" s="3">
        <v>4499</v>
      </c>
      <c r="P37" s="3">
        <v>4150</v>
      </c>
      <c r="Q37" s="3">
        <v>3923</v>
      </c>
    </row>
    <row r="38" spans="1:17" x14ac:dyDescent="0.25">
      <c r="A38" t="s">
        <v>32</v>
      </c>
      <c r="C38" s="2">
        <v>426</v>
      </c>
      <c r="D38" s="2">
        <v>240</v>
      </c>
      <c r="E38" s="2">
        <v>313</v>
      </c>
      <c r="F38" s="2">
        <v>335</v>
      </c>
      <c r="G38" s="2">
        <v>190</v>
      </c>
      <c r="H38" s="3">
        <v>351</v>
      </c>
      <c r="I38" s="3">
        <v>443</v>
      </c>
      <c r="J38" s="3">
        <v>126</v>
      </c>
      <c r="K38" s="3">
        <v>469</v>
      </c>
      <c r="L38" s="3">
        <v>497</v>
      </c>
      <c r="M38" s="3">
        <v>392</v>
      </c>
      <c r="N38" s="3">
        <v>465</v>
      </c>
      <c r="O38" s="3">
        <v>570</v>
      </c>
      <c r="P38" s="3">
        <v>560</v>
      </c>
      <c r="Q38" s="3">
        <v>500</v>
      </c>
    </row>
    <row r="39" spans="1:17" x14ac:dyDescent="0.25">
      <c r="A39" t="s">
        <v>33</v>
      </c>
      <c r="C39" s="2">
        <v>60011</v>
      </c>
      <c r="D39" s="2">
        <v>66942</v>
      </c>
      <c r="E39" s="2">
        <v>68852</v>
      </c>
      <c r="F39" s="2">
        <v>70209</v>
      </c>
      <c r="G39" s="2">
        <v>69008</v>
      </c>
      <c r="H39" s="3">
        <v>71461</v>
      </c>
      <c r="I39" s="3">
        <v>68695</v>
      </c>
      <c r="J39" s="3">
        <v>69014</v>
      </c>
      <c r="K39" s="3">
        <v>70537</v>
      </c>
      <c r="L39" s="3">
        <v>72099</v>
      </c>
      <c r="M39" s="3">
        <v>71729</v>
      </c>
      <c r="N39" s="3">
        <v>71621</v>
      </c>
      <c r="O39" s="3">
        <v>77020</v>
      </c>
      <c r="P39" s="3">
        <v>71746</v>
      </c>
      <c r="Q39" s="3">
        <v>76029</v>
      </c>
    </row>
    <row r="40" spans="1:17" x14ac:dyDescent="0.25">
      <c r="A40" t="s">
        <v>34</v>
      </c>
      <c r="C40" s="2">
        <v>29855</v>
      </c>
      <c r="D40" s="2">
        <v>33432</v>
      </c>
      <c r="E40" s="2">
        <v>35332</v>
      </c>
      <c r="F40" s="2">
        <v>32975</v>
      </c>
      <c r="G40" s="2">
        <v>32771</v>
      </c>
      <c r="H40" s="3">
        <v>27170</v>
      </c>
      <c r="I40" s="3">
        <v>22968</v>
      </c>
      <c r="J40" s="3">
        <v>24218</v>
      </c>
      <c r="K40" s="3">
        <v>21417</v>
      </c>
      <c r="L40" s="3">
        <v>21100</v>
      </c>
      <c r="M40" s="3">
        <v>20848</v>
      </c>
      <c r="N40" s="3">
        <v>20616</v>
      </c>
      <c r="O40" s="3">
        <v>21366</v>
      </c>
      <c r="P40" s="3">
        <v>6263</v>
      </c>
      <c r="Q40" s="3">
        <v>6228</v>
      </c>
    </row>
    <row r="41" spans="1:17" x14ac:dyDescent="0.25">
      <c r="A41" t="s">
        <v>35</v>
      </c>
      <c r="C41" s="2">
        <v>716</v>
      </c>
      <c r="D41" s="2">
        <v>716</v>
      </c>
      <c r="E41" s="2">
        <v>733</v>
      </c>
      <c r="F41" s="2">
        <v>736</v>
      </c>
      <c r="G41" s="2">
        <v>746</v>
      </c>
      <c r="H41" s="3">
        <v>723</v>
      </c>
      <c r="I41" s="3">
        <v>643</v>
      </c>
      <c r="J41" s="3">
        <v>654</v>
      </c>
      <c r="K41" s="3">
        <v>654</v>
      </c>
      <c r="L41" s="3">
        <v>646</v>
      </c>
      <c r="M41" s="3">
        <v>666</v>
      </c>
      <c r="N41" s="3">
        <v>939</v>
      </c>
      <c r="O41" s="3">
        <v>1050</v>
      </c>
      <c r="P41" s="3">
        <v>950</v>
      </c>
      <c r="Q41" s="3">
        <v>1000</v>
      </c>
    </row>
    <row r="42" spans="1:17" x14ac:dyDescent="0.25">
      <c r="A42" s="1" t="s">
        <v>36</v>
      </c>
      <c r="C42" s="2">
        <f>SUM(C34:C41)</f>
        <v>97691</v>
      </c>
      <c r="D42" s="2">
        <f t="shared" ref="D42:Q42" si="2">SUM(D34:D41)</f>
        <v>108200</v>
      </c>
      <c r="E42" s="2">
        <f t="shared" si="2"/>
        <v>112663</v>
      </c>
      <c r="F42" s="2">
        <f t="shared" si="2"/>
        <v>110738</v>
      </c>
      <c r="G42" s="2">
        <f t="shared" si="2"/>
        <v>108408</v>
      </c>
      <c r="H42" s="2">
        <f t="shared" si="2"/>
        <v>106079</v>
      </c>
      <c r="I42" s="2">
        <f t="shared" si="2"/>
        <v>99349</v>
      </c>
      <c r="J42" s="2">
        <f t="shared" si="2"/>
        <v>100669</v>
      </c>
      <c r="K42" s="2">
        <f t="shared" si="2"/>
        <v>100341</v>
      </c>
      <c r="L42" s="2">
        <f t="shared" si="2"/>
        <v>101079</v>
      </c>
      <c r="M42" s="2">
        <f t="shared" si="2"/>
        <v>100722</v>
      </c>
      <c r="N42" s="2">
        <f t="shared" si="2"/>
        <v>100349</v>
      </c>
      <c r="O42" s="2">
        <f t="shared" si="2"/>
        <v>107408</v>
      </c>
      <c r="P42" s="2">
        <f t="shared" si="2"/>
        <v>86251</v>
      </c>
      <c r="Q42" s="2">
        <f t="shared" si="2"/>
        <v>90457</v>
      </c>
    </row>
    <row r="43" spans="1:17" x14ac:dyDescent="0.25">
      <c r="A43" t="s">
        <v>37</v>
      </c>
      <c r="C43" s="2">
        <v>9292</v>
      </c>
      <c r="D43" s="2">
        <v>13009</v>
      </c>
      <c r="E43" s="2">
        <v>12891</v>
      </c>
      <c r="F43" s="2">
        <v>13507</v>
      </c>
      <c r="G43" s="2">
        <v>12417</v>
      </c>
      <c r="H43" s="3">
        <v>12730</v>
      </c>
      <c r="I43" s="3">
        <v>12473</v>
      </c>
      <c r="J43" s="3">
        <v>12646</v>
      </c>
      <c r="K43" s="3">
        <v>13208</v>
      </c>
      <c r="L43" s="3">
        <v>13443</v>
      </c>
      <c r="M43" s="3">
        <v>12897</v>
      </c>
      <c r="N43" s="3">
        <v>10986</v>
      </c>
      <c r="O43" s="3">
        <v>12976</v>
      </c>
      <c r="P43" s="3">
        <v>12098</v>
      </c>
      <c r="Q43" s="3">
        <v>12168</v>
      </c>
    </row>
    <row r="44" spans="1:17" x14ac:dyDescent="0.25">
      <c r="A44" t="s">
        <v>38</v>
      </c>
      <c r="C44" s="2">
        <v>267</v>
      </c>
      <c r="D44" s="2">
        <v>278</v>
      </c>
      <c r="E44" s="2">
        <v>282</v>
      </c>
      <c r="F44" s="2">
        <v>277</v>
      </c>
      <c r="G44" s="2">
        <v>322</v>
      </c>
      <c r="H44" s="3">
        <v>256</v>
      </c>
      <c r="I44" s="3">
        <v>284</v>
      </c>
      <c r="J44" s="3">
        <v>244</v>
      </c>
      <c r="K44" s="3">
        <v>221</v>
      </c>
      <c r="L44" s="3">
        <v>225</v>
      </c>
      <c r="M44" s="3">
        <v>230</v>
      </c>
      <c r="N44" s="3">
        <v>185</v>
      </c>
      <c r="O44" s="3">
        <v>231</v>
      </c>
      <c r="P44" s="3">
        <v>200</v>
      </c>
      <c r="Q44" s="3">
        <v>175</v>
      </c>
    </row>
    <row r="45" spans="1:17" x14ac:dyDescent="0.25">
      <c r="A45" t="s">
        <v>39</v>
      </c>
      <c r="C45" s="2">
        <v>56</v>
      </c>
      <c r="D45" s="2">
        <v>64</v>
      </c>
      <c r="E45" s="2">
        <v>97</v>
      </c>
      <c r="F45" s="2">
        <v>72</v>
      </c>
      <c r="G45" s="2">
        <v>118</v>
      </c>
      <c r="H45" s="3">
        <v>121</v>
      </c>
      <c r="I45" s="3">
        <v>124</v>
      </c>
      <c r="J45" s="3">
        <v>100</v>
      </c>
      <c r="K45" s="3">
        <v>96</v>
      </c>
      <c r="L45" s="3">
        <v>99</v>
      </c>
      <c r="M45" s="3">
        <v>102</v>
      </c>
      <c r="N45" s="3">
        <v>82</v>
      </c>
      <c r="O45" s="3">
        <v>103</v>
      </c>
      <c r="P45" s="3">
        <v>89</v>
      </c>
      <c r="Q45" s="3">
        <v>84</v>
      </c>
    </row>
    <row r="46" spans="1:17" x14ac:dyDescent="0.25">
      <c r="A46" t="s">
        <v>40</v>
      </c>
      <c r="C46" s="2">
        <v>224</v>
      </c>
      <c r="D46" s="2">
        <v>274</v>
      </c>
      <c r="E46" s="2">
        <v>294</v>
      </c>
      <c r="F46" s="2">
        <v>334</v>
      </c>
      <c r="G46" s="2">
        <v>385</v>
      </c>
      <c r="H46" s="3">
        <v>395</v>
      </c>
      <c r="I46" s="3">
        <v>403</v>
      </c>
      <c r="J46" s="3">
        <v>314</v>
      </c>
      <c r="K46" s="3">
        <v>294</v>
      </c>
      <c r="L46" s="3">
        <v>300</v>
      </c>
      <c r="M46" s="3">
        <v>306</v>
      </c>
      <c r="N46" s="3">
        <v>243</v>
      </c>
      <c r="O46" s="3">
        <v>307</v>
      </c>
      <c r="P46" s="3">
        <v>271</v>
      </c>
      <c r="Q46" s="3">
        <v>241</v>
      </c>
    </row>
    <row r="47" spans="1:17" x14ac:dyDescent="0.25">
      <c r="A47" t="s">
        <v>41</v>
      </c>
      <c r="C47" s="2">
        <v>14132</v>
      </c>
      <c r="D47" s="2">
        <v>16870</v>
      </c>
      <c r="E47" s="2">
        <v>18110</v>
      </c>
      <c r="F47" s="2">
        <v>18073</v>
      </c>
      <c r="G47" s="2">
        <v>18242</v>
      </c>
      <c r="H47" s="3">
        <v>18930</v>
      </c>
      <c r="I47" s="3">
        <v>18218</v>
      </c>
      <c r="J47" s="3">
        <v>18824</v>
      </c>
      <c r="K47" s="3">
        <v>19924</v>
      </c>
      <c r="L47" s="3">
        <v>20204</v>
      </c>
      <c r="M47" s="3">
        <v>18387</v>
      </c>
      <c r="N47" s="3">
        <v>16803</v>
      </c>
      <c r="O47" s="3">
        <v>18454</v>
      </c>
      <c r="P47" s="3">
        <v>18386</v>
      </c>
      <c r="Q47" s="3">
        <v>16423</v>
      </c>
    </row>
    <row r="48" spans="1:17" x14ac:dyDescent="0.25">
      <c r="A48" t="s">
        <v>42</v>
      </c>
      <c r="C48" s="2">
        <v>417</v>
      </c>
      <c r="D48" s="2">
        <v>572</v>
      </c>
      <c r="E48" s="2">
        <v>603</v>
      </c>
      <c r="F48" s="2">
        <v>628</v>
      </c>
      <c r="G48" s="2">
        <v>616</v>
      </c>
      <c r="H48" s="3">
        <v>487</v>
      </c>
      <c r="I48" s="3">
        <v>591</v>
      </c>
      <c r="J48" s="3">
        <v>36</v>
      </c>
      <c r="K48" s="3"/>
      <c r="L48" s="3"/>
      <c r="M48" s="3"/>
      <c r="N48" s="3"/>
      <c r="O48" s="3"/>
      <c r="P48" s="3"/>
      <c r="Q48" s="3"/>
    </row>
    <row r="49" spans="1:17" x14ac:dyDescent="0.25">
      <c r="A49" t="s">
        <v>43</v>
      </c>
      <c r="C49" s="2">
        <v>59384</v>
      </c>
      <c r="D49" s="2">
        <v>80495</v>
      </c>
      <c r="E49" s="2">
        <v>86398</v>
      </c>
      <c r="F49" s="2">
        <v>88695</v>
      </c>
      <c r="G49" s="2">
        <v>86878</v>
      </c>
      <c r="H49" s="3">
        <v>88174</v>
      </c>
      <c r="I49" s="3">
        <v>78845</v>
      </c>
      <c r="J49" s="3">
        <v>78475</v>
      </c>
      <c r="K49" s="3">
        <v>81612</v>
      </c>
      <c r="L49" s="3">
        <v>86607</v>
      </c>
      <c r="M49" s="3">
        <v>87761</v>
      </c>
      <c r="N49" s="3">
        <v>72732</v>
      </c>
      <c r="O49" s="3">
        <v>85791</v>
      </c>
      <c r="P49" s="3">
        <v>80535</v>
      </c>
      <c r="Q49" s="3">
        <v>81392</v>
      </c>
    </row>
    <row r="50" spans="1:17" x14ac:dyDescent="0.25">
      <c r="A50" s="1" t="s">
        <v>44</v>
      </c>
      <c r="C50" s="2">
        <f>SUM(C43:C49)</f>
        <v>83772</v>
      </c>
      <c r="D50" s="2">
        <f>SUM(D43:D49)</f>
        <v>111562</v>
      </c>
      <c r="E50" s="2">
        <f t="shared" ref="E50:Q50" si="3">SUM(E43:E49)</f>
        <v>118675</v>
      </c>
      <c r="F50" s="2">
        <f t="shared" si="3"/>
        <v>121586</v>
      </c>
      <c r="G50" s="2">
        <f t="shared" si="3"/>
        <v>118978</v>
      </c>
      <c r="H50" s="2">
        <f t="shared" si="3"/>
        <v>121093</v>
      </c>
      <c r="I50" s="2">
        <f t="shared" si="3"/>
        <v>110938</v>
      </c>
      <c r="J50" s="2">
        <f t="shared" si="3"/>
        <v>110639</v>
      </c>
      <c r="K50" s="2">
        <f t="shared" si="3"/>
        <v>115355</v>
      </c>
      <c r="L50" s="2">
        <f t="shared" si="3"/>
        <v>120878</v>
      </c>
      <c r="M50" s="2">
        <f t="shared" si="3"/>
        <v>119683</v>
      </c>
      <c r="N50" s="2">
        <f t="shared" si="3"/>
        <v>101031</v>
      </c>
      <c r="O50" s="2">
        <f t="shared" si="3"/>
        <v>117862</v>
      </c>
      <c r="P50" s="2">
        <f t="shared" si="3"/>
        <v>111579</v>
      </c>
      <c r="Q50" s="2">
        <f t="shared" si="3"/>
        <v>110483</v>
      </c>
    </row>
    <row r="51" spans="1:17" x14ac:dyDescent="0.25">
      <c r="A51" t="s">
        <v>45</v>
      </c>
      <c r="C51" s="2">
        <v>4013</v>
      </c>
      <c r="D51" s="2">
        <v>5138</v>
      </c>
      <c r="E51" s="2">
        <v>5611</v>
      </c>
      <c r="F51" s="2">
        <v>4995</v>
      </c>
      <c r="G51" s="2">
        <v>5186</v>
      </c>
      <c r="H51" s="3">
        <v>5488</v>
      </c>
      <c r="I51" s="3">
        <v>5028</v>
      </c>
      <c r="J51" s="3">
        <v>4126</v>
      </c>
      <c r="K51" s="3">
        <v>4624</v>
      </c>
      <c r="L51" s="3">
        <v>5162</v>
      </c>
      <c r="M51" s="3">
        <v>4645</v>
      </c>
      <c r="N51" s="3">
        <v>3651</v>
      </c>
      <c r="O51" s="3">
        <v>4875</v>
      </c>
      <c r="P51" s="3">
        <v>5094</v>
      </c>
      <c r="Q51" s="3">
        <v>4928</v>
      </c>
    </row>
    <row r="52" spans="1:17" x14ac:dyDescent="0.25">
      <c r="A52" t="s">
        <v>46</v>
      </c>
      <c r="C52" s="2">
        <v>26506</v>
      </c>
      <c r="D52" s="2">
        <v>32948</v>
      </c>
      <c r="E52" s="2">
        <v>35220</v>
      </c>
      <c r="F52" s="2">
        <v>34524</v>
      </c>
      <c r="G52" s="2">
        <v>34163</v>
      </c>
      <c r="H52" s="3">
        <v>33897</v>
      </c>
      <c r="I52" s="3">
        <v>33258</v>
      </c>
      <c r="J52" s="3">
        <v>31642</v>
      </c>
      <c r="K52" s="3">
        <v>34778</v>
      </c>
      <c r="L52" s="3">
        <v>35407</v>
      </c>
      <c r="M52" s="3">
        <v>32569</v>
      </c>
      <c r="N52" s="3">
        <v>31415</v>
      </c>
      <c r="O52" s="3">
        <v>36071</v>
      </c>
      <c r="P52" s="3">
        <v>34089</v>
      </c>
      <c r="Q52" s="3">
        <v>32030</v>
      </c>
    </row>
    <row r="53" spans="1:17" x14ac:dyDescent="0.25">
      <c r="A53" t="s">
        <v>47</v>
      </c>
      <c r="C53" s="2">
        <v>1308</v>
      </c>
      <c r="D53" s="2">
        <v>1011</v>
      </c>
      <c r="E53" s="2">
        <v>1615</v>
      </c>
      <c r="F53" s="2">
        <v>1671</v>
      </c>
      <c r="G53" s="2">
        <v>1323</v>
      </c>
      <c r="H53" s="3">
        <v>1079</v>
      </c>
      <c r="I53" s="3">
        <v>1112</v>
      </c>
      <c r="J53" s="3">
        <v>1153</v>
      </c>
      <c r="K53" s="3">
        <v>1158</v>
      </c>
      <c r="L53" s="3">
        <v>1145</v>
      </c>
      <c r="M53" s="3">
        <v>1133</v>
      </c>
      <c r="N53" s="3">
        <v>1157</v>
      </c>
      <c r="O53" s="3">
        <v>1318</v>
      </c>
      <c r="P53" s="3">
        <v>1151</v>
      </c>
      <c r="Q53" s="3">
        <v>1162</v>
      </c>
    </row>
    <row r="54" spans="1:17" x14ac:dyDescent="0.25">
      <c r="A54" t="s">
        <v>48</v>
      </c>
      <c r="C54" s="2">
        <v>1052</v>
      </c>
      <c r="D54" s="2">
        <v>1208</v>
      </c>
      <c r="E54" s="2">
        <v>1287</v>
      </c>
      <c r="F54" s="2">
        <v>1302</v>
      </c>
      <c r="G54" s="2">
        <v>1236</v>
      </c>
      <c r="H54" s="3">
        <v>1208</v>
      </c>
      <c r="I54" s="3">
        <v>1211</v>
      </c>
      <c r="J54" s="3">
        <v>1272</v>
      </c>
      <c r="K54" s="3">
        <v>1253</v>
      </c>
      <c r="L54" s="3">
        <v>1219</v>
      </c>
      <c r="M54" s="3">
        <v>1333</v>
      </c>
      <c r="N54" s="3">
        <v>1149</v>
      </c>
      <c r="O54" s="3">
        <v>1338</v>
      </c>
      <c r="P54" s="3">
        <v>1320</v>
      </c>
      <c r="Q54" s="3">
        <v>1374</v>
      </c>
    </row>
    <row r="55" spans="1:17" x14ac:dyDescent="0.25">
      <c r="A55" t="s">
        <v>49</v>
      </c>
      <c r="C55" s="2">
        <v>259</v>
      </c>
      <c r="D55" s="2">
        <v>372</v>
      </c>
      <c r="E55" s="2">
        <v>463</v>
      </c>
      <c r="F55" s="2">
        <v>425</v>
      </c>
      <c r="G55" s="2">
        <v>570</v>
      </c>
      <c r="H55" s="3">
        <v>667</v>
      </c>
      <c r="I55" s="3">
        <v>720</v>
      </c>
      <c r="J55" s="3">
        <v>576</v>
      </c>
      <c r="K55" s="3">
        <v>561</v>
      </c>
      <c r="L55" s="3">
        <v>583</v>
      </c>
      <c r="M55" s="3">
        <v>607</v>
      </c>
      <c r="N55" s="3">
        <v>482</v>
      </c>
      <c r="O55" s="3">
        <v>612</v>
      </c>
      <c r="P55" s="3">
        <v>536</v>
      </c>
      <c r="Q55" s="3">
        <v>484</v>
      </c>
    </row>
    <row r="56" spans="1:17" x14ac:dyDescent="0.25">
      <c r="A56" t="s">
        <v>50</v>
      </c>
      <c r="C56" s="2">
        <v>54</v>
      </c>
      <c r="D56" s="2">
        <v>59</v>
      </c>
      <c r="E56" s="2">
        <v>30</v>
      </c>
      <c r="F56" s="2">
        <v>44</v>
      </c>
      <c r="G56" s="2">
        <v>45</v>
      </c>
      <c r="H56" s="3">
        <v>47</v>
      </c>
      <c r="I56" s="3">
        <v>48</v>
      </c>
      <c r="J56" s="3">
        <v>35</v>
      </c>
      <c r="K56" s="3">
        <v>24</v>
      </c>
      <c r="L56" s="3">
        <v>25</v>
      </c>
      <c r="M56" s="3">
        <v>26</v>
      </c>
      <c r="N56" s="3">
        <v>23</v>
      </c>
      <c r="O56" s="3">
        <v>26</v>
      </c>
      <c r="P56" s="3">
        <v>24</v>
      </c>
      <c r="Q56" s="3">
        <v>21</v>
      </c>
    </row>
    <row r="57" spans="1:17" x14ac:dyDescent="0.25">
      <c r="A57" t="s">
        <v>51</v>
      </c>
      <c r="C57" s="2">
        <v>718</v>
      </c>
      <c r="D57" s="2">
        <v>880</v>
      </c>
      <c r="E57" s="2">
        <v>877</v>
      </c>
      <c r="F57" s="2">
        <v>981</v>
      </c>
      <c r="G57" s="2">
        <v>1069</v>
      </c>
      <c r="H57" s="3">
        <v>1078</v>
      </c>
      <c r="I57" s="3">
        <v>1082</v>
      </c>
      <c r="J57" s="3">
        <v>1168</v>
      </c>
      <c r="K57" s="3">
        <v>1207</v>
      </c>
      <c r="L57" s="3">
        <v>1217</v>
      </c>
      <c r="M57" s="3">
        <v>1230</v>
      </c>
      <c r="N57" s="3">
        <v>731</v>
      </c>
      <c r="O57" s="3">
        <v>1234</v>
      </c>
      <c r="P57" s="3">
        <v>1765</v>
      </c>
      <c r="Q57" s="3">
        <v>1559</v>
      </c>
    </row>
    <row r="58" spans="1:17" x14ac:dyDescent="0.25">
      <c r="A58" t="s">
        <v>52</v>
      </c>
      <c r="C58" s="2">
        <v>57</v>
      </c>
      <c r="D58" s="2">
        <v>65</v>
      </c>
      <c r="E58" s="2">
        <v>81</v>
      </c>
      <c r="F58" s="2">
        <v>78</v>
      </c>
      <c r="G58" s="2">
        <v>91</v>
      </c>
      <c r="H58" s="3">
        <v>94</v>
      </c>
      <c r="I58" s="3">
        <v>97</v>
      </c>
      <c r="J58" s="3">
        <v>61</v>
      </c>
      <c r="K58" s="3">
        <v>58</v>
      </c>
      <c r="L58" s="3">
        <v>60</v>
      </c>
      <c r="M58" s="3">
        <v>62</v>
      </c>
      <c r="N58" s="3">
        <v>49</v>
      </c>
      <c r="O58" s="3">
        <v>63</v>
      </c>
      <c r="P58" s="3">
        <v>55</v>
      </c>
      <c r="Q58" s="3">
        <v>48</v>
      </c>
    </row>
    <row r="59" spans="1:17" x14ac:dyDescent="0.25">
      <c r="A59" t="s">
        <v>53</v>
      </c>
      <c r="C59" s="2">
        <v>3808</v>
      </c>
      <c r="D59" s="2">
        <v>2207</v>
      </c>
      <c r="E59" s="2">
        <v>2980</v>
      </c>
      <c r="F59" s="2">
        <v>2359</v>
      </c>
      <c r="G59" s="2">
        <v>2139</v>
      </c>
      <c r="H59" s="3">
        <v>1485</v>
      </c>
      <c r="I59" s="3">
        <v>1345</v>
      </c>
      <c r="J59" s="3">
        <v>553</v>
      </c>
      <c r="K59" s="3">
        <v>444</v>
      </c>
      <c r="L59" s="3">
        <v>129</v>
      </c>
      <c r="M59" s="3">
        <v>51</v>
      </c>
      <c r="N59" s="3">
        <v>29</v>
      </c>
      <c r="O59" s="3">
        <v>29</v>
      </c>
      <c r="P59" s="3">
        <v>27</v>
      </c>
      <c r="Q59" s="3">
        <v>27</v>
      </c>
    </row>
    <row r="60" spans="1:17" x14ac:dyDescent="0.25">
      <c r="A60" s="1" t="s">
        <v>54</v>
      </c>
      <c r="C60" s="2">
        <f>SUM(C51:C59)</f>
        <v>37775</v>
      </c>
      <c r="D60" s="2">
        <f t="shared" ref="D60:Q60" si="4">SUM(D51:D59)</f>
        <v>43888</v>
      </c>
      <c r="E60" s="2">
        <f t="shared" si="4"/>
        <v>48164</v>
      </c>
      <c r="F60" s="2">
        <f t="shared" si="4"/>
        <v>46379</v>
      </c>
      <c r="G60" s="2">
        <f t="shared" si="4"/>
        <v>45822</v>
      </c>
      <c r="H60" s="2">
        <f t="shared" si="4"/>
        <v>45043</v>
      </c>
      <c r="I60" s="2">
        <f t="shared" si="4"/>
        <v>43901</v>
      </c>
      <c r="J60" s="2">
        <f t="shared" si="4"/>
        <v>40586</v>
      </c>
      <c r="K60" s="2">
        <f t="shared" si="4"/>
        <v>44107</v>
      </c>
      <c r="L60" s="2">
        <f t="shared" si="4"/>
        <v>44947</v>
      </c>
      <c r="M60" s="2">
        <f t="shared" si="4"/>
        <v>41656</v>
      </c>
      <c r="N60" s="2">
        <f t="shared" si="4"/>
        <v>38686</v>
      </c>
      <c r="O60" s="2">
        <f t="shared" si="4"/>
        <v>45566</v>
      </c>
      <c r="P60" s="2">
        <f t="shared" si="4"/>
        <v>44061</v>
      </c>
      <c r="Q60" s="2">
        <f t="shared" si="4"/>
        <v>41633</v>
      </c>
    </row>
    <row r="61" spans="1:17" x14ac:dyDescent="0.25">
      <c r="A61" t="s">
        <v>55</v>
      </c>
      <c r="C61" s="2">
        <v>597</v>
      </c>
      <c r="D61" s="2">
        <v>662</v>
      </c>
      <c r="E61" s="2">
        <v>551</v>
      </c>
      <c r="F61" s="2">
        <v>557</v>
      </c>
      <c r="G61" s="2">
        <v>417</v>
      </c>
      <c r="H61" s="3">
        <v>415</v>
      </c>
      <c r="I61" s="3">
        <v>650</v>
      </c>
      <c r="J61" s="3">
        <v>650</v>
      </c>
      <c r="K61" s="3">
        <v>415</v>
      </c>
      <c r="L61" s="3">
        <v>2300</v>
      </c>
      <c r="M61" s="3">
        <v>2400</v>
      </c>
      <c r="N61" s="3">
        <v>3000</v>
      </c>
      <c r="O61" s="3">
        <v>3491</v>
      </c>
      <c r="P61" s="3">
        <v>4300</v>
      </c>
      <c r="Q61" s="3">
        <v>4421</v>
      </c>
    </row>
    <row r="62" spans="1:17" x14ac:dyDescent="0.25">
      <c r="A62" t="s">
        <v>56</v>
      </c>
      <c r="H62" s="3">
        <v>150</v>
      </c>
      <c r="I62" s="3">
        <v>150</v>
      </c>
      <c r="J62" s="3">
        <v>200</v>
      </c>
      <c r="K62" s="3">
        <v>250</v>
      </c>
      <c r="L62" s="3">
        <v>275</v>
      </c>
      <c r="M62" s="3">
        <v>290</v>
      </c>
      <c r="N62" s="3">
        <v>250</v>
      </c>
      <c r="O62" s="3">
        <v>275</v>
      </c>
      <c r="P62" s="3">
        <v>270</v>
      </c>
      <c r="Q62" s="3">
        <v>190</v>
      </c>
    </row>
    <row r="63" spans="1:17" x14ac:dyDescent="0.25">
      <c r="A63" t="s">
        <v>57</v>
      </c>
      <c r="C63" s="2">
        <v>30</v>
      </c>
      <c r="D63" s="2">
        <v>30</v>
      </c>
      <c r="E63" s="2">
        <v>30</v>
      </c>
      <c r="F63" s="2">
        <v>30</v>
      </c>
      <c r="G63" s="2">
        <v>30</v>
      </c>
      <c r="H63" s="3">
        <v>30</v>
      </c>
      <c r="I63" s="3">
        <v>30</v>
      </c>
      <c r="J63" s="3">
        <v>30</v>
      </c>
      <c r="K63" s="3">
        <v>30</v>
      </c>
      <c r="L63" s="3">
        <v>30</v>
      </c>
      <c r="M63" s="3">
        <v>30</v>
      </c>
      <c r="N63" s="3">
        <v>30</v>
      </c>
      <c r="O63" s="3">
        <v>30</v>
      </c>
      <c r="P63" s="3">
        <v>30</v>
      </c>
      <c r="Q63" s="3">
        <v>30</v>
      </c>
    </row>
    <row r="64" spans="1:17" x14ac:dyDescent="0.25">
      <c r="A64" t="s">
        <v>58</v>
      </c>
      <c r="C64" s="2">
        <v>5541</v>
      </c>
      <c r="D64" s="2">
        <v>6676</v>
      </c>
      <c r="E64" s="2">
        <v>6485</v>
      </c>
      <c r="F64" s="2">
        <v>6627</v>
      </c>
      <c r="G64" s="2">
        <v>6754</v>
      </c>
      <c r="H64" s="3">
        <v>6485</v>
      </c>
      <c r="I64" s="3">
        <v>5506</v>
      </c>
      <c r="J64" s="3">
        <v>5036</v>
      </c>
      <c r="K64" s="3">
        <v>6870</v>
      </c>
      <c r="L64" s="3">
        <v>7807</v>
      </c>
      <c r="M64" s="3">
        <v>7257</v>
      </c>
      <c r="N64" s="3">
        <v>8229</v>
      </c>
      <c r="O64" s="3">
        <v>10294</v>
      </c>
      <c r="P64" s="3">
        <v>9819</v>
      </c>
      <c r="Q64" s="3">
        <v>10354</v>
      </c>
    </row>
    <row r="65" spans="1:17" x14ac:dyDescent="0.25">
      <c r="A65" t="s">
        <v>59</v>
      </c>
      <c r="C65" s="2">
        <v>25</v>
      </c>
      <c r="D65" s="2">
        <v>25</v>
      </c>
      <c r="E65" s="2">
        <v>25</v>
      </c>
      <c r="F65" s="2">
        <v>25</v>
      </c>
      <c r="G65" s="2">
        <v>25</v>
      </c>
      <c r="H65" s="3">
        <v>200</v>
      </c>
      <c r="I65" s="3">
        <v>250</v>
      </c>
      <c r="J65" s="3">
        <v>300</v>
      </c>
      <c r="K65" s="3">
        <v>350</v>
      </c>
      <c r="L65" s="3">
        <v>400</v>
      </c>
      <c r="M65" s="3">
        <v>400</v>
      </c>
      <c r="N65" s="3">
        <v>400</v>
      </c>
      <c r="O65" s="3">
        <v>400</v>
      </c>
      <c r="P65" s="3">
        <v>400</v>
      </c>
      <c r="Q65" s="3">
        <v>220</v>
      </c>
    </row>
    <row r="66" spans="1:17" x14ac:dyDescent="0.25">
      <c r="A66" t="s">
        <v>60</v>
      </c>
      <c r="C66" s="2">
        <v>20</v>
      </c>
      <c r="D66" s="2">
        <v>20</v>
      </c>
      <c r="E66" s="2">
        <v>20</v>
      </c>
      <c r="F66" s="2">
        <v>20</v>
      </c>
      <c r="G66" s="2">
        <v>20</v>
      </c>
      <c r="H66" s="3">
        <v>300</v>
      </c>
      <c r="I66" s="3">
        <v>300</v>
      </c>
      <c r="J66" s="3">
        <v>325</v>
      </c>
      <c r="K66" s="3">
        <v>350</v>
      </c>
      <c r="L66" s="3">
        <v>375</v>
      </c>
      <c r="M66" s="3">
        <v>400</v>
      </c>
      <c r="N66" s="3">
        <v>385</v>
      </c>
      <c r="O66" s="3">
        <v>485</v>
      </c>
      <c r="P66" s="3">
        <v>450</v>
      </c>
      <c r="Q66" s="3">
        <v>1365</v>
      </c>
    </row>
    <row r="67" spans="1:17" x14ac:dyDescent="0.25">
      <c r="A67" t="s">
        <v>61</v>
      </c>
      <c r="C67" s="2">
        <v>914</v>
      </c>
      <c r="D67" s="2">
        <v>825</v>
      </c>
      <c r="E67" s="2">
        <v>100</v>
      </c>
      <c r="F67" s="2">
        <v>315</v>
      </c>
      <c r="G67" s="2">
        <v>712</v>
      </c>
      <c r="H67" s="3">
        <v>712</v>
      </c>
      <c r="I67" s="3">
        <v>352</v>
      </c>
      <c r="J67" s="3">
        <v>492</v>
      </c>
      <c r="K67" s="3">
        <v>422</v>
      </c>
      <c r="L67" s="3">
        <v>396</v>
      </c>
      <c r="M67" s="3">
        <v>606</v>
      </c>
      <c r="N67" s="3">
        <v>495</v>
      </c>
      <c r="O67" s="3">
        <v>652</v>
      </c>
      <c r="P67" s="3">
        <v>688</v>
      </c>
      <c r="Q67" s="3">
        <v>902</v>
      </c>
    </row>
    <row r="68" spans="1:17" x14ac:dyDescent="0.25">
      <c r="A68" t="s">
        <v>62</v>
      </c>
      <c r="C68" s="2">
        <v>5</v>
      </c>
      <c r="D68" s="2">
        <v>5</v>
      </c>
      <c r="E68" s="2">
        <v>5</v>
      </c>
      <c r="F68" s="2">
        <v>5</v>
      </c>
      <c r="G68" s="2">
        <v>5</v>
      </c>
      <c r="H68" s="3">
        <v>5</v>
      </c>
      <c r="I68" s="3">
        <v>5</v>
      </c>
      <c r="J68" s="3">
        <v>5</v>
      </c>
      <c r="K68" s="3">
        <v>5</v>
      </c>
      <c r="L68" s="3">
        <v>5</v>
      </c>
      <c r="M68" s="3">
        <v>5</v>
      </c>
      <c r="N68" s="3">
        <v>5</v>
      </c>
      <c r="O68" s="3">
        <v>5</v>
      </c>
      <c r="P68" s="3">
        <v>5</v>
      </c>
      <c r="Q68" s="3">
        <v>5</v>
      </c>
    </row>
    <row r="69" spans="1:17" x14ac:dyDescent="0.25">
      <c r="A69" t="s">
        <v>63</v>
      </c>
      <c r="C69" s="2">
        <v>499</v>
      </c>
      <c r="D69" s="2">
        <v>485</v>
      </c>
      <c r="E69" s="2">
        <v>654</v>
      </c>
      <c r="F69" s="2">
        <v>539</v>
      </c>
      <c r="G69" s="2">
        <v>558</v>
      </c>
      <c r="H69" s="3">
        <v>501</v>
      </c>
      <c r="I69" s="3">
        <v>516</v>
      </c>
      <c r="J69" s="3">
        <v>520</v>
      </c>
      <c r="K69" s="3">
        <v>550</v>
      </c>
      <c r="L69" s="3">
        <v>600</v>
      </c>
      <c r="M69" s="3">
        <v>800</v>
      </c>
      <c r="N69" s="3">
        <v>1000</v>
      </c>
      <c r="O69" s="3">
        <v>1050</v>
      </c>
      <c r="P69" s="3">
        <v>1550</v>
      </c>
      <c r="Q69" s="3">
        <v>1397</v>
      </c>
    </row>
    <row r="70" spans="1:17" x14ac:dyDescent="0.25">
      <c r="A70" t="s">
        <v>64</v>
      </c>
      <c r="C70" s="2">
        <v>100</v>
      </c>
      <c r="D70" s="2">
        <v>100</v>
      </c>
      <c r="E70" s="2">
        <v>100</v>
      </c>
      <c r="F70" s="2">
        <v>100</v>
      </c>
      <c r="G70" s="2">
        <v>100</v>
      </c>
      <c r="H70" s="3">
        <v>500</v>
      </c>
      <c r="I70" s="3">
        <v>500</v>
      </c>
      <c r="J70" s="3">
        <v>500</v>
      </c>
      <c r="K70" s="3">
        <v>600</v>
      </c>
      <c r="L70" s="3">
        <v>650</v>
      </c>
      <c r="M70" s="3">
        <v>650</v>
      </c>
      <c r="N70" s="3">
        <v>650</v>
      </c>
      <c r="O70" s="3">
        <v>650</v>
      </c>
      <c r="P70" s="3">
        <v>650</v>
      </c>
      <c r="Q70" s="3">
        <v>1190</v>
      </c>
    </row>
    <row r="71" spans="1:17" x14ac:dyDescent="0.25">
      <c r="A71" t="s">
        <v>65</v>
      </c>
      <c r="C71" s="2">
        <v>7484</v>
      </c>
      <c r="D71" s="2">
        <v>7617</v>
      </c>
      <c r="E71" s="2">
        <v>7546</v>
      </c>
      <c r="F71" s="2">
        <v>6938</v>
      </c>
      <c r="G71" s="2">
        <v>7162</v>
      </c>
      <c r="H71" s="3">
        <v>6412</v>
      </c>
      <c r="I71" s="3">
        <v>6417</v>
      </c>
      <c r="J71" s="3">
        <v>6141</v>
      </c>
      <c r="K71" s="3">
        <v>6301</v>
      </c>
      <c r="L71" s="3">
        <v>6327</v>
      </c>
      <c r="M71" s="3">
        <v>6152</v>
      </c>
      <c r="N71" s="3">
        <v>3877</v>
      </c>
      <c r="O71" s="3">
        <v>5020</v>
      </c>
      <c r="P71" s="3">
        <v>4403</v>
      </c>
      <c r="Q71" s="3">
        <v>4871</v>
      </c>
    </row>
    <row r="72" spans="1:17" x14ac:dyDescent="0.25">
      <c r="A72" t="s">
        <v>66</v>
      </c>
      <c r="H72" s="3">
        <v>100</v>
      </c>
      <c r="I72" s="3">
        <v>100</v>
      </c>
      <c r="J72" s="3">
        <v>130</v>
      </c>
      <c r="K72" s="3">
        <v>133</v>
      </c>
      <c r="L72" s="3">
        <v>135</v>
      </c>
      <c r="M72" s="3">
        <v>140</v>
      </c>
      <c r="N72" s="3">
        <v>120</v>
      </c>
      <c r="O72" s="3">
        <v>145</v>
      </c>
      <c r="P72" s="3">
        <v>140</v>
      </c>
      <c r="Q72" s="3">
        <v>695</v>
      </c>
    </row>
    <row r="73" spans="1:17" x14ac:dyDescent="0.25">
      <c r="A73" t="s">
        <v>67</v>
      </c>
      <c r="C73" s="2">
        <v>155</v>
      </c>
      <c r="D73" s="2">
        <v>150</v>
      </c>
      <c r="E73" s="2">
        <v>150</v>
      </c>
      <c r="F73" s="2">
        <v>150</v>
      </c>
      <c r="G73" s="2">
        <v>150</v>
      </c>
      <c r="H73" s="3">
        <v>150</v>
      </c>
      <c r="I73" s="3">
        <v>90</v>
      </c>
      <c r="J73" s="3">
        <v>90</v>
      </c>
      <c r="K73" s="3">
        <v>80</v>
      </c>
      <c r="L73" s="3">
        <v>80</v>
      </c>
      <c r="M73" s="3">
        <v>60</v>
      </c>
      <c r="N73" s="3">
        <v>78</v>
      </c>
      <c r="O73" s="3">
        <v>85</v>
      </c>
      <c r="P73" s="3">
        <v>76</v>
      </c>
      <c r="Q73" s="3">
        <v>69</v>
      </c>
    </row>
    <row r="74" spans="1:17" x14ac:dyDescent="0.25">
      <c r="A74" t="s">
        <v>68</v>
      </c>
      <c r="C74" s="2">
        <v>30</v>
      </c>
      <c r="D74" s="2">
        <v>30</v>
      </c>
      <c r="E74" s="2">
        <v>30</v>
      </c>
      <c r="F74" s="2">
        <v>30</v>
      </c>
      <c r="G74" s="2">
        <v>30</v>
      </c>
      <c r="H74" s="3">
        <v>30</v>
      </c>
      <c r="I74" s="3">
        <v>30</v>
      </c>
      <c r="J74" s="3">
        <v>30</v>
      </c>
      <c r="K74" s="3">
        <v>30</v>
      </c>
      <c r="L74" s="3">
        <v>30</v>
      </c>
      <c r="M74" s="3">
        <v>30</v>
      </c>
      <c r="N74" s="3">
        <v>30</v>
      </c>
      <c r="O74" s="3">
        <v>30</v>
      </c>
      <c r="P74" s="3">
        <v>30</v>
      </c>
      <c r="Q74" s="3">
        <v>630</v>
      </c>
    </row>
    <row r="75" spans="1:17" x14ac:dyDescent="0.25">
      <c r="A75" t="s">
        <v>69</v>
      </c>
      <c r="H75" s="3">
        <v>150</v>
      </c>
      <c r="I75" s="3">
        <v>150</v>
      </c>
      <c r="J75" s="3">
        <v>160</v>
      </c>
      <c r="K75" s="3">
        <v>190</v>
      </c>
      <c r="L75" s="3">
        <v>210</v>
      </c>
      <c r="M75" s="3">
        <v>220</v>
      </c>
      <c r="N75" s="3">
        <v>200</v>
      </c>
      <c r="O75" s="3">
        <v>220</v>
      </c>
      <c r="P75" s="3">
        <v>230</v>
      </c>
      <c r="Q75" s="3">
        <v>260</v>
      </c>
    </row>
    <row r="76" spans="1:17" x14ac:dyDescent="0.25">
      <c r="A76" t="s">
        <v>70</v>
      </c>
      <c r="H76" s="3"/>
      <c r="I76" s="3"/>
      <c r="J76" s="3"/>
      <c r="K76" s="3"/>
      <c r="L76" s="3"/>
      <c r="M76" s="3"/>
      <c r="N76" s="3"/>
      <c r="O76" s="3"/>
      <c r="P76" s="3"/>
      <c r="Q76" s="3">
        <v>450</v>
      </c>
    </row>
    <row r="77" spans="1:17" x14ac:dyDescent="0.25">
      <c r="A77" s="1" t="s">
        <v>71</v>
      </c>
      <c r="C77" s="2">
        <f>SUM(C61:C76)</f>
        <v>15400</v>
      </c>
      <c r="D77" s="2">
        <f t="shared" ref="D77:Q77" si="5">SUM(D61:D76)</f>
        <v>16625</v>
      </c>
      <c r="E77" s="2">
        <f t="shared" si="5"/>
        <v>15696</v>
      </c>
      <c r="F77" s="2">
        <f t="shared" si="5"/>
        <v>15336</v>
      </c>
      <c r="G77" s="2">
        <f t="shared" si="5"/>
        <v>15963</v>
      </c>
      <c r="H77" s="2">
        <f t="shared" si="5"/>
        <v>16140</v>
      </c>
      <c r="I77" s="2">
        <f t="shared" si="5"/>
        <v>15046</v>
      </c>
      <c r="J77" s="2">
        <f t="shared" si="5"/>
        <v>14609</v>
      </c>
      <c r="K77" s="2">
        <f t="shared" si="5"/>
        <v>16576</v>
      </c>
      <c r="L77" s="2">
        <f t="shared" si="5"/>
        <v>19620</v>
      </c>
      <c r="M77" s="2">
        <f t="shared" si="5"/>
        <v>19440</v>
      </c>
      <c r="N77" s="2">
        <f t="shared" si="5"/>
        <v>18749</v>
      </c>
      <c r="O77" s="2">
        <f t="shared" si="5"/>
        <v>22832</v>
      </c>
      <c r="P77" s="2">
        <f t="shared" si="5"/>
        <v>23041</v>
      </c>
      <c r="Q77" s="2">
        <f t="shared" si="5"/>
        <v>27049</v>
      </c>
    </row>
    <row r="78" spans="1:17" x14ac:dyDescent="0.25">
      <c r="A78" t="s">
        <v>72</v>
      </c>
      <c r="H78" s="3"/>
      <c r="I78" s="3"/>
      <c r="J78" s="3"/>
      <c r="K78" s="3"/>
      <c r="L78" s="3">
        <v>720</v>
      </c>
      <c r="M78" s="3">
        <v>800</v>
      </c>
      <c r="N78" s="3">
        <v>900</v>
      </c>
      <c r="O78" s="3">
        <v>1167</v>
      </c>
      <c r="P78" s="3">
        <v>1170</v>
      </c>
      <c r="Q78" s="3">
        <v>1266</v>
      </c>
    </row>
    <row r="79" spans="1:17" x14ac:dyDescent="0.25">
      <c r="A79" t="s">
        <v>73</v>
      </c>
      <c r="C79" s="2">
        <v>10908</v>
      </c>
      <c r="D79" s="2">
        <v>11995</v>
      </c>
      <c r="E79" s="2">
        <v>13197</v>
      </c>
      <c r="F79" s="2">
        <v>14463</v>
      </c>
      <c r="G79" s="2">
        <v>15422</v>
      </c>
      <c r="H79" s="3">
        <v>16331</v>
      </c>
      <c r="I79" s="3">
        <v>16146</v>
      </c>
      <c r="J79" s="3">
        <v>17895</v>
      </c>
      <c r="K79" s="3">
        <v>21236</v>
      </c>
      <c r="L79" s="3">
        <v>24520</v>
      </c>
      <c r="M79" s="3">
        <v>25609</v>
      </c>
      <c r="N79" s="3">
        <v>28990</v>
      </c>
      <c r="O79" s="3">
        <v>28320</v>
      </c>
      <c r="P79" s="3">
        <v>30593</v>
      </c>
      <c r="Q79" s="3">
        <v>31039</v>
      </c>
    </row>
    <row r="80" spans="1:17" x14ac:dyDescent="0.25">
      <c r="A80" t="s">
        <v>74</v>
      </c>
      <c r="H80" s="3">
        <v>800</v>
      </c>
      <c r="I80" s="3">
        <v>1500</v>
      </c>
      <c r="J80" s="3">
        <v>1600</v>
      </c>
      <c r="K80" s="3">
        <v>1600</v>
      </c>
      <c r="L80" s="3">
        <v>1700</v>
      </c>
      <c r="M80" s="3">
        <v>1800</v>
      </c>
      <c r="N80" s="3">
        <v>1980</v>
      </c>
      <c r="O80" s="3">
        <v>2750</v>
      </c>
      <c r="P80" s="3">
        <v>3300</v>
      </c>
      <c r="Q80" s="3">
        <v>2755</v>
      </c>
    </row>
    <row r="81" spans="1:17" x14ac:dyDescent="0.25">
      <c r="A81" t="s">
        <v>75</v>
      </c>
      <c r="C81" s="2">
        <v>300</v>
      </c>
      <c r="D81" s="2">
        <v>300</v>
      </c>
      <c r="E81" s="2">
        <v>300</v>
      </c>
      <c r="F81" s="2">
        <v>300</v>
      </c>
      <c r="G81" s="2">
        <v>300</v>
      </c>
      <c r="H81" s="3">
        <v>300</v>
      </c>
      <c r="I81" s="3">
        <v>300</v>
      </c>
      <c r="J81" s="3">
        <v>300</v>
      </c>
      <c r="K81" s="3">
        <v>300</v>
      </c>
      <c r="L81" s="3">
        <v>300</v>
      </c>
      <c r="M81" s="3">
        <v>300</v>
      </c>
      <c r="N81" s="3">
        <v>300</v>
      </c>
      <c r="O81" s="3">
        <v>300</v>
      </c>
      <c r="P81" s="3">
        <v>300</v>
      </c>
      <c r="Q81" s="3">
        <v>300</v>
      </c>
    </row>
    <row r="82" spans="1:17" x14ac:dyDescent="0.25">
      <c r="A82" t="s">
        <v>76</v>
      </c>
      <c r="C82" s="2">
        <v>150</v>
      </c>
      <c r="D82" s="2">
        <v>150</v>
      </c>
      <c r="E82" s="2">
        <v>150</v>
      </c>
      <c r="F82" s="2">
        <v>150</v>
      </c>
      <c r="G82" s="2">
        <v>150</v>
      </c>
      <c r="H82" s="3">
        <v>250</v>
      </c>
      <c r="I82" s="3">
        <v>300</v>
      </c>
      <c r="J82" s="3">
        <v>330</v>
      </c>
      <c r="K82" s="3">
        <v>330</v>
      </c>
      <c r="L82" s="3">
        <v>350</v>
      </c>
      <c r="M82" s="3">
        <v>350</v>
      </c>
      <c r="N82" s="3">
        <v>350</v>
      </c>
      <c r="O82" s="3">
        <v>350</v>
      </c>
      <c r="P82" s="3">
        <v>350</v>
      </c>
      <c r="Q82" s="3">
        <v>300</v>
      </c>
    </row>
    <row r="83" spans="1:17" x14ac:dyDescent="0.25">
      <c r="A83" t="s">
        <v>77</v>
      </c>
      <c r="H83" s="3"/>
      <c r="I83" s="3"/>
      <c r="J83" s="3"/>
      <c r="K83" s="3"/>
      <c r="L83" s="3">
        <v>1300</v>
      </c>
      <c r="M83" s="3">
        <v>1270</v>
      </c>
      <c r="N83" s="3">
        <v>1300</v>
      </c>
      <c r="O83" s="3">
        <v>1300</v>
      </c>
      <c r="P83" s="3">
        <v>900</v>
      </c>
      <c r="Q83" s="3">
        <v>1000</v>
      </c>
    </row>
    <row r="84" spans="1:17" x14ac:dyDescent="0.25">
      <c r="A84" t="s">
        <v>78</v>
      </c>
      <c r="E84" s="2">
        <v>200</v>
      </c>
      <c r="F84" s="2">
        <v>300</v>
      </c>
      <c r="G84" s="2">
        <v>500</v>
      </c>
      <c r="H84" s="3">
        <v>1500</v>
      </c>
      <c r="I84" s="3">
        <v>2000</v>
      </c>
      <c r="J84" s="3">
        <v>2000</v>
      </c>
      <c r="K84" s="3">
        <v>2000</v>
      </c>
      <c r="L84" s="3">
        <v>2000</v>
      </c>
      <c r="M84" s="3">
        <v>2000</v>
      </c>
      <c r="N84" s="3">
        <v>2500</v>
      </c>
      <c r="O84" s="3">
        <v>2800</v>
      </c>
      <c r="P84" s="3">
        <v>2900</v>
      </c>
      <c r="Q84" s="3">
        <v>2900</v>
      </c>
    </row>
    <row r="85" spans="1:17" x14ac:dyDescent="0.25">
      <c r="A85" t="s">
        <v>79</v>
      </c>
      <c r="C85" s="2">
        <v>1448</v>
      </c>
      <c r="D85" s="2">
        <v>1970</v>
      </c>
      <c r="E85" s="2">
        <v>2038</v>
      </c>
      <c r="F85" s="2">
        <v>2145</v>
      </c>
      <c r="G85" s="2">
        <v>2236</v>
      </c>
      <c r="H85" s="3">
        <v>3019</v>
      </c>
      <c r="I85" s="3">
        <v>2593</v>
      </c>
      <c r="J85" s="3">
        <v>2521</v>
      </c>
      <c r="K85" s="3">
        <v>2644</v>
      </c>
      <c r="L85" s="3">
        <v>2575</v>
      </c>
      <c r="M85" s="3">
        <v>2558</v>
      </c>
      <c r="N85" s="3">
        <v>1218</v>
      </c>
      <c r="O85" s="3">
        <v>1002</v>
      </c>
      <c r="P85" s="3">
        <v>1082</v>
      </c>
      <c r="Q85" s="3">
        <v>1146</v>
      </c>
    </row>
    <row r="86" spans="1:17" x14ac:dyDescent="0.25">
      <c r="A86" t="s">
        <v>80</v>
      </c>
      <c r="C86" s="2">
        <v>4690</v>
      </c>
      <c r="D86" s="2">
        <v>5015</v>
      </c>
      <c r="E86" s="2">
        <v>5275</v>
      </c>
      <c r="F86" s="2">
        <v>5203</v>
      </c>
      <c r="G86" s="2">
        <v>5471</v>
      </c>
      <c r="H86" s="3">
        <v>6291</v>
      </c>
      <c r="I86" s="3">
        <v>5229</v>
      </c>
      <c r="J86" s="3">
        <v>5461</v>
      </c>
      <c r="K86" s="3">
        <v>4831</v>
      </c>
      <c r="L86" s="3">
        <v>8187</v>
      </c>
      <c r="M86" s="3">
        <v>8191</v>
      </c>
      <c r="N86" s="3">
        <v>7775</v>
      </c>
      <c r="O86" s="3">
        <v>8735</v>
      </c>
      <c r="P86" s="3">
        <v>9860</v>
      </c>
      <c r="Q86" s="3">
        <v>9940</v>
      </c>
    </row>
    <row r="87" spans="1:17" x14ac:dyDescent="0.25">
      <c r="A87" t="s">
        <v>81</v>
      </c>
      <c r="C87" s="2">
        <v>70</v>
      </c>
      <c r="D87" s="2">
        <v>70</v>
      </c>
      <c r="E87" s="2">
        <v>70</v>
      </c>
      <c r="F87" s="2">
        <v>10</v>
      </c>
      <c r="G87" s="2">
        <v>10</v>
      </c>
      <c r="H87" s="3">
        <v>5</v>
      </c>
      <c r="I87" s="3">
        <v>5</v>
      </c>
      <c r="J87" s="3">
        <v>5</v>
      </c>
      <c r="K87" s="3">
        <v>5</v>
      </c>
      <c r="L87" s="3">
        <v>5</v>
      </c>
      <c r="M87" s="3">
        <v>5</v>
      </c>
      <c r="N87" s="3">
        <v>5</v>
      </c>
      <c r="O87" s="3">
        <v>5</v>
      </c>
      <c r="P87" s="3"/>
      <c r="Q87" s="3"/>
    </row>
    <row r="88" spans="1:17" x14ac:dyDescent="0.25">
      <c r="A88" t="s">
        <v>82</v>
      </c>
      <c r="C88" s="2">
        <v>200</v>
      </c>
      <c r="D88" s="2">
        <v>500</v>
      </c>
      <c r="E88" s="2">
        <v>2000</v>
      </c>
      <c r="F88" s="2">
        <v>2408</v>
      </c>
      <c r="G88" s="2">
        <v>2878</v>
      </c>
      <c r="H88" s="3">
        <v>2390</v>
      </c>
      <c r="I88" s="3">
        <v>3006</v>
      </c>
      <c r="J88" s="3">
        <v>3149</v>
      </c>
      <c r="K88" s="3">
        <v>3309</v>
      </c>
      <c r="L88" s="3">
        <v>3247</v>
      </c>
      <c r="M88" s="3">
        <v>3327</v>
      </c>
      <c r="N88" s="3">
        <v>2722</v>
      </c>
      <c r="O88" s="3">
        <v>2997</v>
      </c>
      <c r="P88" s="3">
        <v>3696</v>
      </c>
      <c r="Q88" s="3">
        <v>3773</v>
      </c>
    </row>
    <row r="89" spans="1:17" x14ac:dyDescent="0.25">
      <c r="A89" t="s">
        <v>83</v>
      </c>
      <c r="H89" s="3">
        <v>50</v>
      </c>
      <c r="I89" s="3">
        <v>50</v>
      </c>
      <c r="J89" s="3">
        <v>50</v>
      </c>
      <c r="K89" s="3">
        <v>50</v>
      </c>
      <c r="L89" s="3">
        <v>50</v>
      </c>
      <c r="M89" s="3">
        <v>50</v>
      </c>
      <c r="N89" s="3">
        <v>50</v>
      </c>
      <c r="O89" s="3">
        <v>50</v>
      </c>
      <c r="P89" s="3">
        <v>60</v>
      </c>
      <c r="Q89" s="3">
        <v>100</v>
      </c>
    </row>
    <row r="90" spans="1:17" x14ac:dyDescent="0.25">
      <c r="A90" s="1" t="s">
        <v>84</v>
      </c>
      <c r="C90" s="2">
        <f>SUM(C78:C89)</f>
        <v>17766</v>
      </c>
      <c r="D90" s="2">
        <f t="shared" ref="D90:H90" si="6">SUM(D78:D89)</f>
        <v>20000</v>
      </c>
      <c r="E90" s="2">
        <f t="shared" si="6"/>
        <v>23230</v>
      </c>
      <c r="F90" s="2">
        <f t="shared" si="6"/>
        <v>24979</v>
      </c>
      <c r="G90" s="2">
        <f t="shared" si="6"/>
        <v>26967</v>
      </c>
      <c r="H90" s="2">
        <f t="shared" si="6"/>
        <v>30936</v>
      </c>
      <c r="I90" s="2">
        <f t="shared" ref="I90" si="7">SUM(I78:I89)</f>
        <v>31129</v>
      </c>
      <c r="J90" s="2">
        <f t="shared" ref="J90" si="8">SUM(J78:J89)</f>
        <v>33311</v>
      </c>
      <c r="K90" s="2">
        <f t="shared" ref="K90" si="9">SUM(K78:K89)</f>
        <v>36305</v>
      </c>
      <c r="L90" s="2">
        <f t="shared" ref="L90:M90" si="10">SUM(L78:L89)</f>
        <v>44954</v>
      </c>
      <c r="M90" s="2">
        <f t="shared" si="10"/>
        <v>46260</v>
      </c>
      <c r="N90" s="2">
        <f t="shared" ref="N90" si="11">SUM(N78:N89)</f>
        <v>48090</v>
      </c>
      <c r="O90" s="2">
        <f t="shared" ref="O90" si="12">SUM(O78:O89)</f>
        <v>49776</v>
      </c>
      <c r="P90" s="2">
        <f t="shared" ref="P90" si="13">SUM(P78:P89)</f>
        <v>54211</v>
      </c>
      <c r="Q90" s="2">
        <f t="shared" ref="Q90" si="14">SUM(Q78:Q89)</f>
        <v>54519</v>
      </c>
    </row>
    <row r="91" spans="1:17" x14ac:dyDescent="0.25">
      <c r="A91" t="s">
        <v>85</v>
      </c>
      <c r="C91" s="2">
        <v>70</v>
      </c>
      <c r="D91" s="2">
        <v>78</v>
      </c>
      <c r="E91" s="2">
        <v>85</v>
      </c>
      <c r="F91" s="2">
        <v>87</v>
      </c>
      <c r="G91" s="2">
        <v>84</v>
      </c>
      <c r="H91" s="3">
        <v>2800</v>
      </c>
      <c r="I91" s="3">
        <v>3500</v>
      </c>
      <c r="J91" s="3">
        <v>3500</v>
      </c>
      <c r="K91" s="3">
        <v>3500</v>
      </c>
      <c r="L91" s="3">
        <v>4800</v>
      </c>
      <c r="M91" s="3">
        <v>5200</v>
      </c>
      <c r="N91" s="3">
        <v>4700</v>
      </c>
      <c r="O91" s="3">
        <v>5500</v>
      </c>
      <c r="P91" s="3">
        <v>6000</v>
      </c>
      <c r="Q91" s="3">
        <v>5000</v>
      </c>
    </row>
    <row r="92" spans="1:17" x14ac:dyDescent="0.25">
      <c r="A92" t="s">
        <v>86</v>
      </c>
      <c r="C92" s="2">
        <v>577070</v>
      </c>
      <c r="D92" s="2">
        <v>638743</v>
      </c>
      <c r="E92" s="2">
        <v>701968</v>
      </c>
      <c r="F92" s="2">
        <v>731040</v>
      </c>
      <c r="G92" s="2">
        <v>822000</v>
      </c>
      <c r="H92" s="3">
        <v>822306</v>
      </c>
      <c r="I92" s="3">
        <v>803825</v>
      </c>
      <c r="J92" s="3">
        <v>807609</v>
      </c>
      <c r="K92" s="3">
        <v>870741</v>
      </c>
      <c r="L92" s="3">
        <v>929038</v>
      </c>
      <c r="M92" s="3">
        <v>995419</v>
      </c>
      <c r="N92" s="3">
        <v>1064767</v>
      </c>
      <c r="O92" s="3">
        <v>1035243</v>
      </c>
      <c r="P92" s="3">
        <v>1017959</v>
      </c>
      <c r="Q92" s="3">
        <v>1028860</v>
      </c>
    </row>
    <row r="93" spans="1:17" x14ac:dyDescent="0.25">
      <c r="A93" t="s">
        <v>87</v>
      </c>
      <c r="C93" s="2">
        <v>63527</v>
      </c>
      <c r="D93" s="2">
        <v>68976</v>
      </c>
      <c r="E93" s="2">
        <v>73471</v>
      </c>
      <c r="F93" s="2">
        <v>77264</v>
      </c>
      <c r="G93" s="2">
        <v>81299</v>
      </c>
      <c r="H93" s="3">
        <v>87292</v>
      </c>
      <c r="I93" s="3">
        <v>89026</v>
      </c>
      <c r="J93" s="3">
        <v>95477</v>
      </c>
      <c r="K93" s="3">
        <v>101455</v>
      </c>
      <c r="L93" s="3">
        <v>109272</v>
      </c>
      <c r="M93" s="3">
        <v>111351</v>
      </c>
      <c r="N93" s="3">
        <v>100256</v>
      </c>
      <c r="O93" s="3">
        <v>118201</v>
      </c>
      <c r="P93" s="3">
        <v>125377</v>
      </c>
      <c r="Q93" s="3">
        <v>140761</v>
      </c>
    </row>
    <row r="94" spans="1:17" x14ac:dyDescent="0.25">
      <c r="A94" t="s">
        <v>88</v>
      </c>
      <c r="C94" s="2">
        <v>3501</v>
      </c>
      <c r="D94" s="2">
        <v>3664</v>
      </c>
      <c r="E94" s="2">
        <v>3621</v>
      </c>
      <c r="F94" s="2">
        <v>2254</v>
      </c>
      <c r="G94" s="2">
        <v>2644</v>
      </c>
      <c r="H94" s="3">
        <v>4351</v>
      </c>
      <c r="I94" s="3">
        <v>4854</v>
      </c>
      <c r="J94" s="3">
        <v>4746</v>
      </c>
      <c r="K94" s="3">
        <v>5195</v>
      </c>
      <c r="L94" s="3">
        <v>6183</v>
      </c>
      <c r="M94" s="3">
        <v>8565</v>
      </c>
      <c r="N94" s="3">
        <v>12871</v>
      </c>
      <c r="O94" s="3">
        <v>14835</v>
      </c>
      <c r="P94" s="3">
        <v>15568</v>
      </c>
      <c r="Q94" s="3">
        <v>16846</v>
      </c>
    </row>
    <row r="95" spans="1:17" x14ac:dyDescent="0.25">
      <c r="A95" t="s">
        <v>89</v>
      </c>
      <c r="C95" s="2">
        <v>87534</v>
      </c>
      <c r="D95" s="2">
        <v>109599</v>
      </c>
      <c r="E95" s="2">
        <v>107601</v>
      </c>
      <c r="F95" s="2">
        <v>107232</v>
      </c>
      <c r="G95" s="2">
        <v>110595</v>
      </c>
      <c r="H95" s="3">
        <v>110666</v>
      </c>
      <c r="I95" s="3">
        <v>105134</v>
      </c>
      <c r="J95" s="3">
        <v>104775</v>
      </c>
      <c r="K95" s="3">
        <v>104661</v>
      </c>
      <c r="L95" s="3">
        <v>104319</v>
      </c>
      <c r="M95" s="3">
        <v>99284</v>
      </c>
      <c r="N95" s="3">
        <v>83186</v>
      </c>
      <c r="O95" s="3">
        <v>96336</v>
      </c>
      <c r="P95" s="3">
        <v>89227</v>
      </c>
      <c r="Q95" s="3">
        <v>87001</v>
      </c>
    </row>
    <row r="96" spans="1:17" x14ac:dyDescent="0.25">
      <c r="A96" t="s">
        <v>90</v>
      </c>
      <c r="C96" s="2">
        <v>1300</v>
      </c>
      <c r="D96" s="2">
        <v>1300</v>
      </c>
      <c r="E96" s="2">
        <v>1300</v>
      </c>
      <c r="F96" s="2">
        <v>1280</v>
      </c>
      <c r="G96" s="2">
        <v>1250</v>
      </c>
      <c r="H96" s="3">
        <v>1239</v>
      </c>
      <c r="I96" s="3">
        <v>1095</v>
      </c>
      <c r="J96" s="3">
        <v>1220</v>
      </c>
      <c r="K96" s="3">
        <v>1091</v>
      </c>
      <c r="L96" s="3">
        <v>810</v>
      </c>
      <c r="M96" s="3">
        <v>680</v>
      </c>
      <c r="N96" s="3">
        <v>707</v>
      </c>
      <c r="O96" s="3">
        <v>598</v>
      </c>
      <c r="P96" s="3">
        <v>289</v>
      </c>
      <c r="Q96" s="3">
        <v>347</v>
      </c>
    </row>
    <row r="97" spans="1:26" x14ac:dyDescent="0.25">
      <c r="A97" t="s">
        <v>91</v>
      </c>
      <c r="C97" s="2">
        <v>48572</v>
      </c>
      <c r="D97" s="2">
        <v>58914</v>
      </c>
      <c r="E97" s="2">
        <v>68519</v>
      </c>
      <c r="F97" s="2">
        <v>69073</v>
      </c>
      <c r="G97" s="2">
        <v>66061</v>
      </c>
      <c r="H97" s="3">
        <v>71543</v>
      </c>
      <c r="I97" s="3">
        <v>69670</v>
      </c>
      <c r="J97" s="3">
        <v>68576</v>
      </c>
      <c r="K97" s="3">
        <v>71030</v>
      </c>
      <c r="L97" s="3">
        <v>72464</v>
      </c>
      <c r="M97" s="3">
        <v>71412</v>
      </c>
      <c r="N97" s="3">
        <v>67079</v>
      </c>
      <c r="O97" s="3">
        <v>70418</v>
      </c>
      <c r="P97" s="3">
        <v>65846</v>
      </c>
      <c r="Q97" s="3">
        <v>66683</v>
      </c>
    </row>
    <row r="98" spans="1:26" x14ac:dyDescent="0.25">
      <c r="A98" t="s">
        <v>92</v>
      </c>
      <c r="C98" s="2">
        <v>5354</v>
      </c>
      <c r="D98" s="2">
        <v>5694</v>
      </c>
      <c r="E98" s="2">
        <v>5941</v>
      </c>
      <c r="F98" s="2">
        <v>5612</v>
      </c>
      <c r="G98" s="2">
        <v>4693</v>
      </c>
      <c r="H98" s="3">
        <v>4316</v>
      </c>
      <c r="I98" s="3">
        <v>3784</v>
      </c>
      <c r="J98" s="3">
        <v>2764</v>
      </c>
      <c r="K98" s="3">
        <v>3215</v>
      </c>
      <c r="L98" s="3">
        <v>4108</v>
      </c>
      <c r="M98" s="3">
        <v>6948</v>
      </c>
      <c r="N98" s="3">
        <v>6619</v>
      </c>
      <c r="O98" s="3">
        <v>6739</v>
      </c>
      <c r="P98" s="3">
        <v>7207</v>
      </c>
      <c r="Q98" s="3">
        <v>7530</v>
      </c>
    </row>
    <row r="99" spans="1:26" x14ac:dyDescent="0.25">
      <c r="A99" t="s">
        <v>93</v>
      </c>
      <c r="C99" s="2">
        <v>35</v>
      </c>
      <c r="D99" s="2">
        <v>35</v>
      </c>
      <c r="E99" s="2">
        <v>35</v>
      </c>
      <c r="F99" s="2">
        <v>35</v>
      </c>
      <c r="G99" s="2">
        <v>40</v>
      </c>
      <c r="H99" s="3">
        <v>45</v>
      </c>
      <c r="I99" s="3">
        <v>45</v>
      </c>
      <c r="J99" s="3">
        <v>50</v>
      </c>
      <c r="K99" s="3">
        <v>50</v>
      </c>
      <c r="L99" s="3">
        <v>50</v>
      </c>
      <c r="M99" s="3">
        <v>50</v>
      </c>
      <c r="N99" s="3">
        <v>50</v>
      </c>
      <c r="O99" s="3">
        <v>36</v>
      </c>
      <c r="P99" s="3">
        <v>25</v>
      </c>
      <c r="Q99" s="3">
        <v>38</v>
      </c>
    </row>
    <row r="100" spans="1:26" x14ac:dyDescent="0.25">
      <c r="A100" t="s">
        <v>94</v>
      </c>
      <c r="C100" s="2">
        <v>25</v>
      </c>
      <c r="D100" s="2">
        <v>25</v>
      </c>
      <c r="E100" s="2">
        <v>25</v>
      </c>
      <c r="F100" s="2">
        <v>25</v>
      </c>
      <c r="G100" s="2">
        <v>30</v>
      </c>
      <c r="H100" s="3">
        <v>100</v>
      </c>
      <c r="I100" s="3">
        <v>150</v>
      </c>
      <c r="J100" s="3">
        <v>200</v>
      </c>
      <c r="K100" s="3">
        <v>250</v>
      </c>
      <c r="L100" s="3">
        <v>300</v>
      </c>
      <c r="M100" s="3">
        <v>350</v>
      </c>
      <c r="N100" s="3">
        <v>350</v>
      </c>
      <c r="O100" s="3">
        <v>400</v>
      </c>
      <c r="P100" s="3">
        <v>400</v>
      </c>
      <c r="Q100" s="3">
        <v>500</v>
      </c>
      <c r="V100"/>
      <c r="W100"/>
      <c r="X100"/>
      <c r="Y100"/>
      <c r="Z100"/>
    </row>
    <row r="101" spans="1:26" x14ac:dyDescent="0.25">
      <c r="A101" t="s">
        <v>95</v>
      </c>
      <c r="C101" s="2">
        <v>1199</v>
      </c>
      <c r="D101" s="2">
        <v>1401</v>
      </c>
      <c r="E101" s="2">
        <v>1592</v>
      </c>
      <c r="F101" s="2">
        <v>1631</v>
      </c>
      <c r="G101" s="2">
        <v>1845</v>
      </c>
      <c r="H101" s="3">
        <v>2423</v>
      </c>
      <c r="I101" s="3">
        <v>2892</v>
      </c>
      <c r="J101" s="3">
        <v>3553</v>
      </c>
      <c r="K101" s="3">
        <v>4966</v>
      </c>
      <c r="L101" s="3">
        <v>4719</v>
      </c>
      <c r="M101" s="3">
        <v>3304</v>
      </c>
      <c r="N101" s="3">
        <v>3803</v>
      </c>
      <c r="O101" s="3">
        <v>5438</v>
      </c>
      <c r="P101" s="3">
        <v>6013</v>
      </c>
      <c r="Q101" s="3">
        <v>5337</v>
      </c>
    </row>
    <row r="102" spans="1:26" x14ac:dyDescent="0.25">
      <c r="A102" t="s">
        <v>96</v>
      </c>
      <c r="C102" s="2">
        <v>824</v>
      </c>
      <c r="D102" s="2">
        <v>1050</v>
      </c>
      <c r="E102" s="2">
        <v>1200</v>
      </c>
      <c r="F102" s="2">
        <v>1260</v>
      </c>
      <c r="G102" s="2">
        <v>1308</v>
      </c>
      <c r="H102" s="3">
        <v>1196</v>
      </c>
      <c r="I102" s="3">
        <v>968</v>
      </c>
      <c r="J102" s="3">
        <v>1075</v>
      </c>
      <c r="K102" s="3">
        <v>1378</v>
      </c>
      <c r="L102" s="3">
        <v>1475</v>
      </c>
      <c r="M102" s="3">
        <v>1915</v>
      </c>
      <c r="N102" s="3">
        <v>892</v>
      </c>
      <c r="O102" s="3">
        <v>1555</v>
      </c>
      <c r="P102" s="3">
        <v>1600</v>
      </c>
      <c r="Q102" s="3">
        <v>1851</v>
      </c>
    </row>
    <row r="103" spans="1:26" x14ac:dyDescent="0.25">
      <c r="A103" t="s">
        <v>97</v>
      </c>
      <c r="C103" s="2">
        <v>664</v>
      </c>
      <c r="D103" s="2">
        <v>728</v>
      </c>
      <c r="E103" s="2">
        <v>752</v>
      </c>
      <c r="F103" s="2">
        <v>688</v>
      </c>
      <c r="G103" s="2">
        <v>434</v>
      </c>
      <c r="H103" s="3">
        <v>540</v>
      </c>
      <c r="I103" s="3">
        <v>501</v>
      </c>
      <c r="J103" s="3">
        <v>520</v>
      </c>
      <c r="K103" s="3">
        <v>593</v>
      </c>
      <c r="L103" s="3">
        <v>618</v>
      </c>
      <c r="M103" s="3">
        <v>550</v>
      </c>
      <c r="N103" s="3">
        <v>419</v>
      </c>
      <c r="O103" s="3">
        <v>568</v>
      </c>
      <c r="P103" s="3">
        <v>548</v>
      </c>
      <c r="Q103" s="3">
        <v>465</v>
      </c>
    </row>
    <row r="104" spans="1:26" x14ac:dyDescent="0.25">
      <c r="A104" t="s">
        <v>98</v>
      </c>
      <c r="C104" s="2">
        <v>30</v>
      </c>
      <c r="D104" s="2">
        <v>30</v>
      </c>
      <c r="E104" s="2">
        <v>30</v>
      </c>
      <c r="F104" s="2">
        <v>30</v>
      </c>
      <c r="G104" s="2">
        <v>30</v>
      </c>
      <c r="H104" s="3">
        <v>30</v>
      </c>
      <c r="I104" s="3">
        <v>30</v>
      </c>
      <c r="J104" s="3">
        <v>30</v>
      </c>
      <c r="K104" s="3">
        <v>30</v>
      </c>
      <c r="L104" s="3">
        <v>30</v>
      </c>
      <c r="M104" s="3">
        <v>30</v>
      </c>
      <c r="N104" s="3">
        <v>30</v>
      </c>
      <c r="O104" s="3">
        <v>30</v>
      </c>
      <c r="P104" s="3">
        <v>30</v>
      </c>
      <c r="Q104" s="3">
        <v>30</v>
      </c>
    </row>
    <row r="105" spans="1:26" x14ac:dyDescent="0.25">
      <c r="A105" t="s">
        <v>99</v>
      </c>
      <c r="C105" s="2">
        <v>15814</v>
      </c>
      <c r="D105" s="2">
        <v>19755</v>
      </c>
      <c r="E105" s="2">
        <v>20178</v>
      </c>
      <c r="F105" s="2">
        <v>20664</v>
      </c>
      <c r="G105" s="2">
        <v>22282</v>
      </c>
      <c r="H105" s="3">
        <v>23221</v>
      </c>
      <c r="I105" s="3">
        <v>21392</v>
      </c>
      <c r="J105" s="3">
        <v>21751</v>
      </c>
      <c r="K105" s="3">
        <v>22438</v>
      </c>
      <c r="L105" s="3">
        <v>23240</v>
      </c>
      <c r="M105" s="3">
        <v>21954</v>
      </c>
      <c r="N105" s="3">
        <v>20959</v>
      </c>
      <c r="O105" s="3">
        <v>23233</v>
      </c>
      <c r="P105" s="3">
        <v>20801</v>
      </c>
      <c r="Q105" s="3">
        <v>19149</v>
      </c>
    </row>
    <row r="106" spans="1:26" x14ac:dyDescent="0.25">
      <c r="A106" t="s">
        <v>100</v>
      </c>
      <c r="C106" s="2">
        <v>3646</v>
      </c>
      <c r="D106" s="2">
        <v>4145</v>
      </c>
      <c r="E106" s="2">
        <v>4256</v>
      </c>
      <c r="F106" s="2">
        <v>3641</v>
      </c>
      <c r="G106" s="2">
        <v>3613</v>
      </c>
      <c r="H106" s="3">
        <v>5835</v>
      </c>
      <c r="I106" s="3">
        <v>5069</v>
      </c>
      <c r="J106" s="3">
        <v>5400</v>
      </c>
      <c r="K106" s="3">
        <v>6762</v>
      </c>
      <c r="L106" s="3">
        <v>6403</v>
      </c>
      <c r="M106" s="3">
        <v>4270</v>
      </c>
      <c r="N106" s="3">
        <v>4467</v>
      </c>
      <c r="O106" s="3">
        <v>5473</v>
      </c>
      <c r="P106" s="3">
        <v>5316</v>
      </c>
      <c r="Q106" s="3">
        <v>4976</v>
      </c>
    </row>
    <row r="107" spans="1:26" x14ac:dyDescent="0.25">
      <c r="A107" t="s">
        <v>101</v>
      </c>
      <c r="C107" s="2">
        <v>2700</v>
      </c>
      <c r="D107" s="2">
        <v>4314</v>
      </c>
      <c r="E107" s="2">
        <v>4900</v>
      </c>
      <c r="F107" s="2">
        <v>5298</v>
      </c>
      <c r="G107" s="2">
        <v>5474</v>
      </c>
      <c r="H107" s="3">
        <v>5847</v>
      </c>
      <c r="I107" s="3">
        <v>5647</v>
      </c>
      <c r="J107" s="3">
        <v>7811</v>
      </c>
      <c r="K107" s="3">
        <v>11473</v>
      </c>
      <c r="L107" s="3">
        <v>15471</v>
      </c>
      <c r="M107" s="3">
        <v>17469</v>
      </c>
      <c r="N107" s="3">
        <v>19900</v>
      </c>
      <c r="O107" s="3">
        <v>23019</v>
      </c>
      <c r="P107" s="3">
        <v>20004</v>
      </c>
      <c r="Q107" s="3">
        <v>19215</v>
      </c>
    </row>
    <row r="108" spans="1:26" x14ac:dyDescent="0.25">
      <c r="A108" s="1" t="s">
        <v>102</v>
      </c>
      <c r="C108" s="2">
        <f>SUM(C91:C107)</f>
        <v>811865</v>
      </c>
      <c r="D108" s="2">
        <f t="shared" ref="D108:G108" si="15">SUM(D91:D107)</f>
        <v>918451</v>
      </c>
      <c r="E108" s="2">
        <f t="shared" si="15"/>
        <v>995474</v>
      </c>
      <c r="F108" s="2">
        <f t="shared" si="15"/>
        <v>1027114</v>
      </c>
      <c r="G108" s="2">
        <f t="shared" si="15"/>
        <v>1123682</v>
      </c>
      <c r="H108" s="3">
        <v>1143751</v>
      </c>
      <c r="I108" s="3">
        <v>1117584</v>
      </c>
      <c r="J108" s="3">
        <v>1129057</v>
      </c>
      <c r="K108" s="3">
        <v>1208827</v>
      </c>
      <c r="L108" s="3">
        <v>1283301</v>
      </c>
      <c r="M108" s="3">
        <v>1348751</v>
      </c>
      <c r="N108" s="3">
        <v>1391056</v>
      </c>
      <c r="O108" s="3">
        <v>1407622</v>
      </c>
      <c r="P108" s="3">
        <v>1382209</v>
      </c>
      <c r="Q108" s="3">
        <v>1404588</v>
      </c>
    </row>
    <row r="109" spans="1:26" x14ac:dyDescent="0.25">
      <c r="A109" t="s">
        <v>103</v>
      </c>
      <c r="C109" s="2">
        <v>5249</v>
      </c>
      <c r="D109" s="2">
        <v>7296</v>
      </c>
      <c r="E109" s="2">
        <v>6404</v>
      </c>
      <c r="F109" s="2">
        <v>4893</v>
      </c>
      <c r="G109" s="2">
        <v>4688</v>
      </c>
      <c r="H109" s="3">
        <v>4607</v>
      </c>
      <c r="I109" s="3">
        <v>4925</v>
      </c>
      <c r="J109" s="3">
        <v>5259</v>
      </c>
      <c r="K109" s="3">
        <v>5328</v>
      </c>
      <c r="L109" s="3">
        <v>5689</v>
      </c>
      <c r="M109" s="3">
        <v>5493</v>
      </c>
      <c r="N109" s="3">
        <v>5490</v>
      </c>
      <c r="O109" s="3">
        <v>5780</v>
      </c>
      <c r="P109" s="3">
        <v>5621</v>
      </c>
      <c r="Q109" s="3">
        <v>5459</v>
      </c>
    </row>
    <row r="110" spans="1:26" x14ac:dyDescent="0.25">
      <c r="A110" t="s">
        <v>104</v>
      </c>
      <c r="C110" s="2">
        <v>765</v>
      </c>
      <c r="D110" s="2">
        <v>853</v>
      </c>
      <c r="E110" s="2">
        <v>844</v>
      </c>
      <c r="F110" s="2">
        <v>912</v>
      </c>
      <c r="G110" s="2">
        <v>900</v>
      </c>
      <c r="H110" s="3">
        <v>859</v>
      </c>
      <c r="I110" s="3">
        <v>793</v>
      </c>
      <c r="J110" s="3">
        <v>577</v>
      </c>
      <c r="K110" s="3">
        <v>657</v>
      </c>
      <c r="L110" s="3">
        <v>652</v>
      </c>
      <c r="M110" s="3">
        <v>667</v>
      </c>
      <c r="N110" s="3">
        <v>586</v>
      </c>
      <c r="O110" s="3">
        <v>646</v>
      </c>
      <c r="P110" s="3">
        <v>570</v>
      </c>
      <c r="Q110" s="3">
        <v>555</v>
      </c>
    </row>
    <row r="111" spans="1:26" x14ac:dyDescent="0.25">
      <c r="A111" s="1" t="s">
        <v>105</v>
      </c>
      <c r="C111" s="2">
        <f>SUM(C109:C110)</f>
        <v>6014</v>
      </c>
      <c r="D111" s="2">
        <f t="shared" ref="D111:G111" si="16">SUM(D109:D110)</f>
        <v>8149</v>
      </c>
      <c r="E111" s="2">
        <f t="shared" si="16"/>
        <v>7248</v>
      </c>
      <c r="F111" s="2">
        <f t="shared" si="16"/>
        <v>5805</v>
      </c>
      <c r="G111" s="2">
        <f t="shared" si="16"/>
        <v>5588</v>
      </c>
      <c r="H111" s="3">
        <v>5466</v>
      </c>
      <c r="I111" s="3">
        <v>5717</v>
      </c>
      <c r="J111" s="3">
        <v>5837</v>
      </c>
      <c r="K111" s="3">
        <v>5985</v>
      </c>
      <c r="L111" s="3">
        <v>6341</v>
      </c>
      <c r="M111" s="3">
        <v>6160</v>
      </c>
      <c r="N111" s="3">
        <v>6076</v>
      </c>
      <c r="O111" s="3">
        <v>6425</v>
      </c>
      <c r="P111" s="3">
        <v>6191</v>
      </c>
      <c r="Q111" s="3">
        <v>6014</v>
      </c>
    </row>
    <row r="112" spans="1:26" x14ac:dyDescent="0.25">
      <c r="A112" s="1" t="s">
        <v>106</v>
      </c>
      <c r="C112" s="2">
        <f>C111+C108+C90+C77+C60+C50+C42+C33+C23</f>
        <v>1238747</v>
      </c>
      <c r="D112" s="2">
        <f t="shared" ref="D112:I112" si="17">D111+D108+D90+D77+D60+D50+D42+D33+D23</f>
        <v>1433436</v>
      </c>
      <c r="E112" s="2">
        <f t="shared" si="17"/>
        <v>1538020</v>
      </c>
      <c r="F112" s="2">
        <f t="shared" si="17"/>
        <v>1560442</v>
      </c>
      <c r="G112" s="2">
        <f t="shared" si="17"/>
        <v>1650426</v>
      </c>
      <c r="H112" s="2">
        <f t="shared" si="17"/>
        <v>1675954</v>
      </c>
      <c r="I112" s="2">
        <f t="shared" si="17"/>
        <v>1625568</v>
      </c>
      <c r="J112" s="2">
        <f t="shared" ref="J112" si="18">J111+J108+J90+J77+J60+J50+J42+J33+J23</f>
        <v>1634378</v>
      </c>
      <c r="K112" s="2">
        <f t="shared" ref="K112" si="19">K111+K108+K90+K77+K60+K50+K42+K33+K23</f>
        <v>1738135</v>
      </c>
      <c r="L112" s="2">
        <f t="shared" ref="L112" si="20">L111+L108+L90+L77+L60+L50+L42+L33+L23</f>
        <v>1830784</v>
      </c>
      <c r="M112" s="2">
        <f t="shared" ref="M112" si="21">M111+M108+M90+M77+M60+M50+M42+M33+M23</f>
        <v>1878763</v>
      </c>
      <c r="N112" s="2">
        <f t="shared" ref="N112:O112" si="22">N111+N108+N90+N77+N60+N50+N42+N33+N23</f>
        <v>1883324</v>
      </c>
      <c r="O112" s="2">
        <f t="shared" si="22"/>
        <v>1962510</v>
      </c>
      <c r="P112" s="2">
        <f t="shared" ref="P112" si="23">P111+P108+P90+P77+P60+P50+P42+P33+P23</f>
        <v>1889477</v>
      </c>
      <c r="Q112" s="2">
        <f t="shared" ref="Q112" si="24">Q111+Q108+Q90+Q77+Q60+Q50+Q42+Q33+Q23</f>
        <v>1904604</v>
      </c>
    </row>
    <row r="113" spans="1:12" x14ac:dyDescent="0.25">
      <c r="C113" s="3"/>
      <c r="D113" s="3"/>
      <c r="E113" s="3"/>
      <c r="F113" s="3"/>
      <c r="G113" s="3"/>
      <c r="H113" s="3"/>
      <c r="I113" s="3"/>
      <c r="J113" s="3"/>
      <c r="K113" s="3"/>
      <c r="L113" s="3"/>
    </row>
    <row r="115" spans="1:12" x14ac:dyDescent="0.25">
      <c r="A115" s="5" t="s">
        <v>111</v>
      </c>
      <c r="B115" s="5" t="s">
        <v>112</v>
      </c>
    </row>
  </sheetData>
  <pageMargins left="0.7" right="0.7" top="0.75" bottom="0.75" header="0.3" footer="0.3"/>
  <ignoredErrors>
    <ignoredError sqref="C50:Q50 H90:Q90 C23:Q23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Crude Iron Production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Vaso Manojlović</dc:creator>
  <cp:lastModifiedBy>Vaso Manojlović</cp:lastModifiedBy>
  <dcterms:created xsi:type="dcterms:W3CDTF">2025-01-13T11:08:42Z</dcterms:created>
  <dcterms:modified xsi:type="dcterms:W3CDTF">2025-02-25T13:05:39Z</dcterms:modified>
</cp:coreProperties>
</file>